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updateLinks="never" codeName="ThisWorkbook"/>
  <mc:AlternateContent xmlns:mc="http://schemas.openxmlformats.org/markup-compatibility/2006">
    <mc:Choice Requires="x15">
      <x15ac:absPath xmlns:x15ac="http://schemas.microsoft.com/office/spreadsheetml/2010/11/ac" url="https://naturvardsverket-my.sharepoint.com/personal/lotta_lagerberg_naturvardsverket_se/Documents/Miljömål/Miljöledning from 24/excelverktyg/rättade versioner/"/>
    </mc:Choice>
  </mc:AlternateContent>
  <xr:revisionPtr revIDLastSave="0" documentId="8_{750497EF-C0C0-42A1-85FF-15F78757CF44}" xr6:coauthVersionLast="47" xr6:coauthVersionMax="47" xr10:uidLastSave="{00000000-0000-0000-0000-000000000000}"/>
  <bookViews>
    <workbookView xWindow="-110" yWindow="-110" windowWidth="19420" windowHeight="11500" tabRatio="790" activeTab="1" xr2:uid="{00000000-000D-0000-FFFF-FFFF00000000}"/>
  </bookViews>
  <sheets>
    <sheet name="Inledning" sheetId="41" r:id="rId1"/>
    <sheet name="Inmatning Rapportering" sheetId="43" r:id="rId2"/>
    <sheet name="Inmatning Väg spec fordonsinfo" sheetId="14" r:id="rId3"/>
    <sheet name="Skoter,Helikopter,Flyg" sheetId="44" state="hidden" r:id="rId4"/>
    <sheet name="Väg drivmedelsåtgång" sheetId="17" state="hidden" r:id="rId5"/>
    <sheet name="Väg körsträcka" sheetId="13" state="hidden" r:id="rId6"/>
    <sheet name="Väg Taxi" sheetId="16" state="hidden" r:id="rId7"/>
    <sheet name="Spårtrafik" sheetId="38" state="hidden" r:id="rId8"/>
    <sheet name="Buss, flyg, sjöfart" sheetId="18" state="hidden" r:id="rId9"/>
    <sheet name="Arbetsmaskiner körtid" sheetId="31" state="hidden" r:id="rId10"/>
    <sheet name="GWP faktorer" sheetId="19" state="hidden" r:id="rId11"/>
  </sheets>
  <externalReferences>
    <externalReference r:id="rId12"/>
  </externalReferences>
  <definedNames>
    <definedName name="_xlnm._FilterDatabase" localSheetId="1" hidden="1">'Inmatning Rapportering'!$A$35:$L$35</definedName>
    <definedName name="Flygplats">[1]Flygplats!$A$1:$H$103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43" l="1"/>
  <c r="D17" i="43"/>
  <c r="E17" i="43"/>
  <c r="E20" i="43"/>
  <c r="B39" i="18"/>
  <c r="B40" i="18"/>
  <c r="B41" i="18"/>
  <c r="B42" i="18"/>
  <c r="B43" i="18"/>
  <c r="B44" i="18"/>
  <c r="B45" i="18"/>
  <c r="B46" i="18"/>
  <c r="F13" i="43"/>
  <c r="L19" i="17"/>
  <c r="D3" i="31" l="1"/>
  <c r="L3" i="31" s="1"/>
  <c r="M185" i="43" s="1"/>
  <c r="D4" i="31"/>
  <c r="D5" i="31"/>
  <c r="D6" i="31"/>
  <c r="D7" i="31"/>
  <c r="D8" i="31"/>
  <c r="D9" i="31"/>
  <c r="D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N4" i="14"/>
  <c r="L4" i="14"/>
  <c r="B31" i="18" l="1"/>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B4" i="18"/>
  <c r="B3" i="18"/>
  <c r="I128" i="43" s="1"/>
  <c r="B82" i="18" l="1"/>
  <c r="J82" i="18" s="1"/>
  <c r="D13" i="16"/>
  <c r="I78" i="43" s="1"/>
  <c r="C12" i="16"/>
  <c r="I77" i="43" s="1"/>
  <c r="B11" i="16"/>
  <c r="I76" i="43" s="1"/>
  <c r="D5" i="16"/>
  <c r="I75" i="43" s="1"/>
  <c r="C4" i="16"/>
  <c r="I74" i="43" s="1"/>
  <c r="B3" i="16"/>
  <c r="B78" i="18"/>
  <c r="I47" i="43" s="1"/>
  <c r="B79" i="18"/>
  <c r="I48" i="43" s="1"/>
  <c r="B80" i="18"/>
  <c r="I49" i="43" s="1"/>
  <c r="B77" i="18"/>
  <c r="B67" i="18"/>
  <c r="I37" i="43" s="1"/>
  <c r="B68" i="18"/>
  <c r="J68" i="18" s="1"/>
  <c r="B69" i="18"/>
  <c r="L69" i="18" s="1"/>
  <c r="B70" i="18"/>
  <c r="I40" i="43" s="1"/>
  <c r="B71" i="18"/>
  <c r="B72" i="18"/>
  <c r="I42" i="43" s="1"/>
  <c r="B73" i="18"/>
  <c r="I43" i="43" s="1"/>
  <c r="B74" i="18"/>
  <c r="I44" i="43" s="1"/>
  <c r="B75" i="18"/>
  <c r="I45" i="43" s="1"/>
  <c r="B66" i="18"/>
  <c r="B53" i="18"/>
  <c r="B54" i="18"/>
  <c r="B55" i="18"/>
  <c r="B56" i="18"/>
  <c r="I171" i="43" s="1"/>
  <c r="B57" i="18"/>
  <c r="L57" i="18" s="1"/>
  <c r="B58" i="18"/>
  <c r="B59" i="18"/>
  <c r="B52" i="18"/>
  <c r="I162" i="43"/>
  <c r="J43" i="18"/>
  <c r="L163" i="43" s="1"/>
  <c r="J44" i="18"/>
  <c r="L164" i="43" s="1"/>
  <c r="B38" i="18"/>
  <c r="N3" i="31"/>
  <c r="C27" i="38"/>
  <c r="E27" i="38" s="1"/>
  <c r="S19" i="38"/>
  <c r="I118" i="43" s="1"/>
  <c r="S20" i="38"/>
  <c r="I119" i="43" s="1"/>
  <c r="S21" i="38"/>
  <c r="I120" i="43" s="1"/>
  <c r="S22" i="38"/>
  <c r="I121" i="43" s="1"/>
  <c r="S23" i="38"/>
  <c r="I122" i="43" s="1"/>
  <c r="S24" i="38"/>
  <c r="I123" i="43" s="1"/>
  <c r="S25" i="38"/>
  <c r="I124" i="43" s="1"/>
  <c r="S26" i="38"/>
  <c r="I125" i="43" s="1"/>
  <c r="S18" i="38"/>
  <c r="I117" i="43" s="1"/>
  <c r="O26" i="38"/>
  <c r="I116" i="43" s="1"/>
  <c r="O19" i="38"/>
  <c r="I109" i="43" s="1"/>
  <c r="O20" i="38"/>
  <c r="I110" i="43" s="1"/>
  <c r="O21" i="38"/>
  <c r="I111" i="43" s="1"/>
  <c r="O22" i="38"/>
  <c r="I112" i="43" s="1"/>
  <c r="O23" i="38"/>
  <c r="I113" i="43" s="1"/>
  <c r="O24" i="38"/>
  <c r="I114" i="43" s="1"/>
  <c r="O25" i="38"/>
  <c r="I115" i="43" s="1"/>
  <c r="O18" i="38"/>
  <c r="I108" i="43" s="1"/>
  <c r="K19" i="38"/>
  <c r="I100" i="43" s="1"/>
  <c r="K20" i="38"/>
  <c r="I101" i="43" s="1"/>
  <c r="K21" i="38"/>
  <c r="I102" i="43" s="1"/>
  <c r="K22" i="38"/>
  <c r="I103" i="43" s="1"/>
  <c r="K23" i="38"/>
  <c r="I104" i="43" s="1"/>
  <c r="K24" i="38"/>
  <c r="I105" i="43" s="1"/>
  <c r="K25" i="38"/>
  <c r="I106" i="43" s="1"/>
  <c r="K26" i="38"/>
  <c r="I107" i="43" s="1"/>
  <c r="K18" i="38"/>
  <c r="I99" i="43" s="1"/>
  <c r="G19" i="38"/>
  <c r="I91" i="43" s="1"/>
  <c r="G20" i="38"/>
  <c r="I92" i="43" s="1"/>
  <c r="G21" i="38"/>
  <c r="I93" i="43" s="1"/>
  <c r="G22" i="38"/>
  <c r="I94" i="43" s="1"/>
  <c r="G23" i="38"/>
  <c r="I95" i="43" s="1"/>
  <c r="G24" i="38"/>
  <c r="I96" i="43" s="1"/>
  <c r="G25" i="38"/>
  <c r="I97" i="43" s="1"/>
  <c r="G26" i="38"/>
  <c r="I98" i="43" s="1"/>
  <c r="G18" i="38"/>
  <c r="I90" i="43" s="1"/>
  <c r="C19" i="38"/>
  <c r="I82" i="43" s="1"/>
  <c r="C20" i="38"/>
  <c r="I83" i="43" s="1"/>
  <c r="C21" i="38"/>
  <c r="C22" i="38"/>
  <c r="I85" i="43" s="1"/>
  <c r="C23" i="38"/>
  <c r="I86" i="43" s="1"/>
  <c r="C24" i="38"/>
  <c r="I87" i="43" s="1"/>
  <c r="C25" i="38"/>
  <c r="I88" i="43" s="1"/>
  <c r="C26" i="38"/>
  <c r="C18" i="38"/>
  <c r="I81" i="43" s="1"/>
  <c r="B29" i="13"/>
  <c r="K29" i="13" s="1"/>
  <c r="C29" i="13"/>
  <c r="B30" i="13"/>
  <c r="K30" i="13" s="1"/>
  <c r="C30" i="13"/>
  <c r="C28" i="13"/>
  <c r="B28" i="13"/>
  <c r="K28" i="13" s="1"/>
  <c r="B19" i="13"/>
  <c r="K19" i="13" s="1"/>
  <c r="C19" i="13"/>
  <c r="B20" i="13"/>
  <c r="K20" i="13" s="1"/>
  <c r="C20" i="13"/>
  <c r="B21" i="13"/>
  <c r="K21" i="13" s="1"/>
  <c r="C21" i="13"/>
  <c r="L21" i="13" s="1"/>
  <c r="M71" i="43" s="1"/>
  <c r="B22" i="13"/>
  <c r="K22" i="13" s="1"/>
  <c r="C22" i="13"/>
  <c r="C18" i="13"/>
  <c r="B18" i="13"/>
  <c r="B4" i="13"/>
  <c r="K4" i="13" s="1"/>
  <c r="C4" i="13"/>
  <c r="B5" i="13"/>
  <c r="K5" i="13" s="1"/>
  <c r="C5" i="13"/>
  <c r="B6" i="13"/>
  <c r="C6" i="13"/>
  <c r="B7" i="13"/>
  <c r="K7" i="13" s="1"/>
  <c r="C7" i="13"/>
  <c r="B8" i="13"/>
  <c r="C8" i="13"/>
  <c r="B9" i="13"/>
  <c r="C9" i="13"/>
  <c r="B10" i="13"/>
  <c r="C10" i="13"/>
  <c r="L10" i="13" s="1"/>
  <c r="M66" i="43" s="1"/>
  <c r="B11" i="13"/>
  <c r="C11" i="13"/>
  <c r="C3" i="13"/>
  <c r="B3" i="13"/>
  <c r="K3" i="13" s="1"/>
  <c r="C14" i="17"/>
  <c r="L14" i="17" s="1"/>
  <c r="C15" i="17"/>
  <c r="L15" i="17" s="1"/>
  <c r="M181" i="43" s="1"/>
  <c r="C16" i="17"/>
  <c r="L16" i="17" s="1"/>
  <c r="M182" i="43" s="1"/>
  <c r="C17" i="17"/>
  <c r="L17" i="17" s="1"/>
  <c r="M183" i="43" s="1"/>
  <c r="C18" i="17"/>
  <c r="L18" i="17" s="1"/>
  <c r="M184" i="43" s="1"/>
  <c r="B4" i="17"/>
  <c r="K4" i="17" s="1"/>
  <c r="C4" i="17"/>
  <c r="L4" i="17" s="1"/>
  <c r="M54" i="43" s="1"/>
  <c r="B5" i="17"/>
  <c r="K5" i="17" s="1"/>
  <c r="C5" i="17"/>
  <c r="L5" i="17" s="1"/>
  <c r="M55" i="43" s="1"/>
  <c r="B6" i="17"/>
  <c r="K6" i="17" s="1"/>
  <c r="C6" i="17"/>
  <c r="L6" i="17" s="1"/>
  <c r="M56" i="43" s="1"/>
  <c r="B7" i="17"/>
  <c r="K7" i="17" s="1"/>
  <c r="C7" i="17"/>
  <c r="L7" i="17" s="1"/>
  <c r="M57" i="43" s="1"/>
  <c r="B8" i="17"/>
  <c r="K8" i="17" s="1"/>
  <c r="C8" i="17"/>
  <c r="L8" i="17" s="1"/>
  <c r="M58" i="43" s="1"/>
  <c r="C3" i="17"/>
  <c r="L3" i="17" s="1"/>
  <c r="B3" i="17"/>
  <c r="K3" i="17" s="1"/>
  <c r="C4" i="44"/>
  <c r="J224" i="43" s="1"/>
  <c r="C5" i="44"/>
  <c r="J225" i="43" s="1"/>
  <c r="C6" i="44"/>
  <c r="J226" i="43" s="1"/>
  <c r="C7" i="44"/>
  <c r="J227" i="43" s="1"/>
  <c r="C3" i="44"/>
  <c r="K3" i="44" s="1"/>
  <c r="M223" i="43" s="1"/>
  <c r="D5" i="44"/>
  <c r="D6" i="44"/>
  <c r="D7" i="44"/>
  <c r="D4" i="44"/>
  <c r="D3" i="44"/>
  <c r="J178" i="43" l="1"/>
  <c r="L30" i="13"/>
  <c r="M178" i="43" s="1"/>
  <c r="J177" i="43"/>
  <c r="L29" i="13"/>
  <c r="M177" i="43" s="1"/>
  <c r="J176" i="43"/>
  <c r="L28" i="13"/>
  <c r="J62" i="43"/>
  <c r="L6" i="13"/>
  <c r="M62" i="43" s="1"/>
  <c r="J65" i="43"/>
  <c r="L9" i="13"/>
  <c r="M65" i="43" s="1"/>
  <c r="I65" i="43"/>
  <c r="K9" i="13"/>
  <c r="L65" i="43" s="1"/>
  <c r="J64" i="43"/>
  <c r="L8" i="13"/>
  <c r="M64" i="43" s="1"/>
  <c r="J60" i="43"/>
  <c r="L4" i="13"/>
  <c r="M60" i="43" s="1"/>
  <c r="J70" i="43"/>
  <c r="L20" i="13"/>
  <c r="M70" i="43" s="1"/>
  <c r="J72" i="43"/>
  <c r="L22" i="13"/>
  <c r="M72" i="43" s="1"/>
  <c r="I62" i="43"/>
  <c r="K6" i="13"/>
  <c r="L62" i="43" s="1"/>
  <c r="J67" i="43"/>
  <c r="L11" i="13"/>
  <c r="M67" i="43" s="1"/>
  <c r="J63" i="43"/>
  <c r="L7" i="13"/>
  <c r="M63" i="43" s="1"/>
  <c r="I68" i="43"/>
  <c r="K18" i="13"/>
  <c r="L68" i="43" s="1"/>
  <c r="J69" i="43"/>
  <c r="L19" i="13"/>
  <c r="M69" i="43" s="1"/>
  <c r="I66" i="43"/>
  <c r="K10" i="13"/>
  <c r="L66" i="43" s="1"/>
  <c r="J61" i="43"/>
  <c r="L5" i="13"/>
  <c r="M61" i="43" s="1"/>
  <c r="J59" i="43"/>
  <c r="L3" i="13"/>
  <c r="I64" i="43"/>
  <c r="K8" i="13"/>
  <c r="I67" i="43"/>
  <c r="K11" i="13"/>
  <c r="L67" i="43" s="1"/>
  <c r="J68" i="43"/>
  <c r="L18" i="13"/>
  <c r="M53" i="43"/>
  <c r="L9" i="17"/>
  <c r="I58" i="43"/>
  <c r="M180" i="43"/>
  <c r="I53" i="43"/>
  <c r="L55" i="43"/>
  <c r="I61" i="43"/>
  <c r="L61" i="43"/>
  <c r="I60" i="43"/>
  <c r="L60" i="43"/>
  <c r="I126" i="43"/>
  <c r="I59" i="43"/>
  <c r="N3" i="13"/>
  <c r="I36" i="43"/>
  <c r="J66" i="18"/>
  <c r="L36" i="43" s="1"/>
  <c r="J222" i="43"/>
  <c r="L40" i="31"/>
  <c r="M222" i="43" s="1"/>
  <c r="L36" i="31"/>
  <c r="M218" i="43" s="1"/>
  <c r="J218" i="43"/>
  <c r="L28" i="31"/>
  <c r="M210" i="43" s="1"/>
  <c r="J210" i="43"/>
  <c r="J206" i="43"/>
  <c r="L24" i="31"/>
  <c r="M206" i="43" s="1"/>
  <c r="J202" i="43"/>
  <c r="L20" i="31"/>
  <c r="M202" i="43" s="1"/>
  <c r="J198" i="43"/>
  <c r="L16" i="31"/>
  <c r="M198" i="43" s="1"/>
  <c r="L12" i="31"/>
  <c r="M194" i="43" s="1"/>
  <c r="J194" i="43"/>
  <c r="L4" i="31"/>
  <c r="M186" i="43" s="1"/>
  <c r="J186" i="43"/>
  <c r="J214" i="43"/>
  <c r="L32" i="31"/>
  <c r="M214" i="43" s="1"/>
  <c r="J190" i="43"/>
  <c r="L8" i="31"/>
  <c r="M190" i="43" s="1"/>
  <c r="J189" i="43"/>
  <c r="L7" i="31"/>
  <c r="M189" i="43" s="1"/>
  <c r="J209" i="43"/>
  <c r="L27" i="31"/>
  <c r="M209" i="43" s="1"/>
  <c r="J193" i="43"/>
  <c r="L11" i="31"/>
  <c r="M193" i="43" s="1"/>
  <c r="L38" i="31"/>
  <c r="M220" i="43" s="1"/>
  <c r="J220" i="43"/>
  <c r="J216" i="43"/>
  <c r="L34" i="31"/>
  <c r="M216" i="43" s="1"/>
  <c r="L30" i="31"/>
  <c r="M212" i="43" s="1"/>
  <c r="J212" i="43"/>
  <c r="L22" i="31"/>
  <c r="M204" i="43" s="1"/>
  <c r="J204" i="43"/>
  <c r="J200" i="43"/>
  <c r="L18" i="31"/>
  <c r="M200" i="43" s="1"/>
  <c r="L14" i="31"/>
  <c r="M196" i="43" s="1"/>
  <c r="J196" i="43"/>
  <c r="J192" i="43"/>
  <c r="L10" i="31"/>
  <c r="M192" i="43" s="1"/>
  <c r="L6" i="31"/>
  <c r="M188" i="43" s="1"/>
  <c r="J188" i="43"/>
  <c r="J221" i="43"/>
  <c r="L39" i="31"/>
  <c r="M221" i="43" s="1"/>
  <c r="J205" i="43"/>
  <c r="L23" i="31"/>
  <c r="M205" i="43" s="1"/>
  <c r="J208" i="43"/>
  <c r="L26" i="31"/>
  <c r="M208" i="43" s="1"/>
  <c r="J217" i="43"/>
  <c r="L35" i="31"/>
  <c r="M217" i="43" s="1"/>
  <c r="J197" i="43"/>
  <c r="L15" i="31"/>
  <c r="M197" i="43" s="1"/>
  <c r="L37" i="31"/>
  <c r="M219" i="43" s="1"/>
  <c r="J219" i="43"/>
  <c r="L29" i="31"/>
  <c r="M211" i="43" s="1"/>
  <c r="J211" i="43"/>
  <c r="L21" i="31"/>
  <c r="M203" i="43" s="1"/>
  <c r="J203" i="43"/>
  <c r="J199" i="43"/>
  <c r="L17" i="31"/>
  <c r="M199" i="43" s="1"/>
  <c r="L13" i="31"/>
  <c r="M195" i="43" s="1"/>
  <c r="J195" i="43"/>
  <c r="J191" i="43"/>
  <c r="L9" i="31"/>
  <c r="M191" i="43" s="1"/>
  <c r="L5" i="31"/>
  <c r="M187" i="43" s="1"/>
  <c r="J187" i="43"/>
  <c r="J213" i="43"/>
  <c r="L31" i="31"/>
  <c r="M213" i="43" s="1"/>
  <c r="J201" i="43"/>
  <c r="L19" i="31"/>
  <c r="M201" i="43" s="1"/>
  <c r="L33" i="31"/>
  <c r="M215" i="43" s="1"/>
  <c r="J215" i="43"/>
  <c r="L25" i="31"/>
  <c r="M207" i="43" s="1"/>
  <c r="J207" i="43"/>
  <c r="J185" i="43"/>
  <c r="L54" i="43"/>
  <c r="J223" i="43"/>
  <c r="J184" i="43"/>
  <c r="J183" i="43"/>
  <c r="J182" i="43"/>
  <c r="J180" i="43"/>
  <c r="J181" i="43"/>
  <c r="J53" i="43"/>
  <c r="L53" i="43"/>
  <c r="J56" i="43"/>
  <c r="L56" i="43"/>
  <c r="J55" i="43"/>
  <c r="J58" i="43"/>
  <c r="L58" i="43"/>
  <c r="J57" i="43"/>
  <c r="L57" i="43"/>
  <c r="I89" i="43"/>
  <c r="E26" i="38"/>
  <c r="I41" i="43"/>
  <c r="C20" i="43" s="1"/>
  <c r="L71" i="18"/>
  <c r="I84" i="43"/>
  <c r="E21" i="38"/>
  <c r="N19" i="13"/>
  <c r="L44" i="18"/>
  <c r="J57" i="18"/>
  <c r="L172" i="43" s="1"/>
  <c r="L56" i="18"/>
  <c r="I38" i="43"/>
  <c r="J56" i="18"/>
  <c r="L171" i="43" s="1"/>
  <c r="L43" i="18"/>
  <c r="L42" i="18"/>
  <c r="J42" i="18"/>
  <c r="L162" i="43" s="1"/>
  <c r="K7" i="44"/>
  <c r="M227" i="43" s="1"/>
  <c r="L63" i="43"/>
  <c r="L59" i="43"/>
  <c r="T21" i="38"/>
  <c r="L120" i="43" s="1"/>
  <c r="L71" i="43"/>
  <c r="N9" i="13"/>
  <c r="K6" i="44"/>
  <c r="M226" i="43" s="1"/>
  <c r="K5" i="44"/>
  <c r="M225" i="43" s="1"/>
  <c r="L176" i="43"/>
  <c r="I39" i="43"/>
  <c r="K4" i="44"/>
  <c r="M224" i="43" s="1"/>
  <c r="P24" i="38"/>
  <c r="L114" i="43" s="1"/>
  <c r="L70" i="43"/>
  <c r="L177" i="43"/>
  <c r="I23" i="38"/>
  <c r="I73" i="43"/>
  <c r="I46" i="43"/>
  <c r="N10" i="13"/>
  <c r="L72" i="43"/>
  <c r="N18" i="17"/>
  <c r="N17" i="17"/>
  <c r="N21" i="13"/>
  <c r="L178" i="43"/>
  <c r="N20" i="13"/>
  <c r="J71" i="43"/>
  <c r="N11" i="13"/>
  <c r="N18" i="13"/>
  <c r="E18" i="38"/>
  <c r="M7" i="44"/>
  <c r="N7" i="17"/>
  <c r="N7" i="13"/>
  <c r="L69" i="43"/>
  <c r="I63" i="43"/>
  <c r="N6" i="13"/>
  <c r="N28" i="13"/>
  <c r="N4" i="17"/>
  <c r="N5" i="13"/>
  <c r="N22" i="13"/>
  <c r="N30" i="13"/>
  <c r="M4" i="44"/>
  <c r="N8" i="17"/>
  <c r="M3" i="44"/>
  <c r="N4" i="13"/>
  <c r="N29" i="13"/>
  <c r="J66" i="43"/>
  <c r="N14" i="17"/>
  <c r="I57" i="43"/>
  <c r="I56" i="43"/>
  <c r="M6" i="44"/>
  <c r="L64" i="43"/>
  <c r="M5" i="44"/>
  <c r="N3" i="17"/>
  <c r="N8" i="13"/>
  <c r="I55" i="43"/>
  <c r="J54" i="43"/>
  <c r="I54" i="43"/>
  <c r="N16" i="17"/>
  <c r="N15" i="17"/>
  <c r="N6" i="17"/>
  <c r="N5" i="17"/>
  <c r="L68" i="18"/>
  <c r="J69" i="18"/>
  <c r="D27" i="38"/>
  <c r="J78" i="18"/>
  <c r="L47" i="43" s="1"/>
  <c r="J79" i="18"/>
  <c r="L48" i="43" s="1"/>
  <c r="J80" i="18"/>
  <c r="L49" i="43" s="1"/>
  <c r="J77" i="18"/>
  <c r="L46" i="43" s="1"/>
  <c r="J72" i="18"/>
  <c r="L42" i="43" s="1"/>
  <c r="J73" i="18"/>
  <c r="L43" i="43" s="1"/>
  <c r="I168" i="43"/>
  <c r="I169" i="43"/>
  <c r="I170" i="43"/>
  <c r="I172" i="43"/>
  <c r="I173" i="43"/>
  <c r="I174" i="43"/>
  <c r="I159" i="43"/>
  <c r="I160" i="43"/>
  <c r="I161" i="43"/>
  <c r="I163" i="43"/>
  <c r="I164" i="43"/>
  <c r="I165" i="43"/>
  <c r="I166" i="43"/>
  <c r="I129" i="43"/>
  <c r="I131" i="43"/>
  <c r="I132" i="43"/>
  <c r="I133" i="43"/>
  <c r="I134" i="43"/>
  <c r="I135" i="43"/>
  <c r="I136" i="43"/>
  <c r="I137" i="43"/>
  <c r="I138" i="43"/>
  <c r="I139" i="43"/>
  <c r="I140" i="43"/>
  <c r="I141" i="43"/>
  <c r="I142" i="43"/>
  <c r="I143" i="43"/>
  <c r="I144" i="43"/>
  <c r="I145" i="43"/>
  <c r="I146" i="43"/>
  <c r="I147" i="43"/>
  <c r="I148" i="43"/>
  <c r="I149" i="43"/>
  <c r="I150" i="43"/>
  <c r="I151" i="43"/>
  <c r="I152" i="43"/>
  <c r="I153" i="43"/>
  <c r="I154" i="43"/>
  <c r="I155" i="43"/>
  <c r="I156" i="43"/>
  <c r="E22" i="38"/>
  <c r="I177" i="43"/>
  <c r="I178" i="43"/>
  <c r="I69" i="43"/>
  <c r="I70" i="43"/>
  <c r="I71" i="43"/>
  <c r="I72" i="43"/>
  <c r="M176" i="43" l="1"/>
  <c r="L32" i="13"/>
  <c r="C14" i="43"/>
  <c r="M59" i="43"/>
  <c r="L12" i="13"/>
  <c r="L23" i="13"/>
  <c r="M68" i="43"/>
  <c r="C13" i="43"/>
  <c r="C12" i="43"/>
  <c r="D26" i="38"/>
  <c r="L89" i="43" s="1"/>
  <c r="C16" i="43"/>
  <c r="L38" i="43"/>
  <c r="L126" i="43"/>
  <c r="L39" i="43"/>
  <c r="M8" i="44"/>
  <c r="K8" i="44"/>
  <c r="J5" i="18"/>
  <c r="L130" i="43" s="1"/>
  <c r="I130" i="43"/>
  <c r="J38" i="18"/>
  <c r="L158" i="43" s="1"/>
  <c r="I158" i="43"/>
  <c r="I167" i="43"/>
  <c r="I176" i="43"/>
  <c r="Q18" i="38"/>
  <c r="P18" i="38"/>
  <c r="L108" i="43" s="1"/>
  <c r="L17" i="18"/>
  <c r="J17" i="18"/>
  <c r="L142" i="43" s="1"/>
  <c r="L79" i="18"/>
  <c r="J71" i="18"/>
  <c r="L41" i="43" s="1"/>
  <c r="L70" i="18"/>
  <c r="J70" i="18"/>
  <c r="L40" i="43" s="1"/>
  <c r="L67" i="18"/>
  <c r="J67" i="18"/>
  <c r="L37" i="43" s="1"/>
  <c r="L66" i="18"/>
  <c r="L77" i="18"/>
  <c r="L80" i="18"/>
  <c r="L78" i="18"/>
  <c r="C15" i="43" l="1"/>
  <c r="E15" i="43" s="1"/>
  <c r="F20" i="43"/>
  <c r="E14" i="43"/>
  <c r="D14" i="43"/>
  <c r="E16" i="43"/>
  <c r="D16" i="43"/>
  <c r="E12" i="43"/>
  <c r="D12" i="43"/>
  <c r="J75" i="18"/>
  <c r="C17" i="43" l="1"/>
  <c r="D15" i="43"/>
  <c r="L45" i="43"/>
  <c r="L75" i="18"/>
  <c r="L31" i="18" l="1"/>
  <c r="L29" i="18"/>
  <c r="L27" i="18"/>
  <c r="L26" i="18"/>
  <c r="L25" i="18"/>
  <c r="L24" i="18"/>
  <c r="L23" i="18"/>
  <c r="L21" i="18"/>
  <c r="L20" i="18"/>
  <c r="L19" i="18"/>
  <c r="L18" i="18"/>
  <c r="J16" i="18"/>
  <c r="L141" i="43" s="1"/>
  <c r="L13" i="18"/>
  <c r="L12" i="18"/>
  <c r="L11" i="18"/>
  <c r="L10" i="18"/>
  <c r="L9" i="18"/>
  <c r="J8" i="18" l="1"/>
  <c r="L133" i="43" s="1"/>
  <c r="J28" i="18"/>
  <c r="L153" i="43" s="1"/>
  <c r="J24" i="18"/>
  <c r="L149" i="43" s="1"/>
  <c r="J20" i="18"/>
  <c r="L145" i="43" s="1"/>
  <c r="J12" i="18"/>
  <c r="L137" i="43" s="1"/>
  <c r="J10" i="18"/>
  <c r="L135" i="43" s="1"/>
  <c r="J9" i="18"/>
  <c r="L134" i="43" s="1"/>
  <c r="L28" i="18"/>
  <c r="J18" i="18"/>
  <c r="L143" i="43" s="1"/>
  <c r="L8" i="18"/>
  <c r="J26" i="18"/>
  <c r="L151" i="43" s="1"/>
  <c r="L16" i="18"/>
  <c r="J25" i="18"/>
  <c r="L150" i="43" s="1"/>
  <c r="L15" i="18"/>
  <c r="J31" i="18"/>
  <c r="L156" i="43" s="1"/>
  <c r="J27" i="18"/>
  <c r="L152" i="43" s="1"/>
  <c r="J23" i="18"/>
  <c r="L148" i="43" s="1"/>
  <c r="J19" i="18"/>
  <c r="L144" i="43" s="1"/>
  <c r="J15" i="18"/>
  <c r="L140" i="43" s="1"/>
  <c r="J11" i="18"/>
  <c r="L136" i="43" s="1"/>
  <c r="J21" i="18"/>
  <c r="L146" i="43" s="1"/>
  <c r="L30" i="18"/>
  <c r="L22" i="18"/>
  <c r="L14" i="18"/>
  <c r="J14" i="18"/>
  <c r="L139" i="43" s="1"/>
  <c r="J29" i="18"/>
  <c r="L154" i="43" s="1"/>
  <c r="J13" i="18"/>
  <c r="L138" i="43" s="1"/>
  <c r="J30" i="18"/>
  <c r="L155" i="43" s="1"/>
  <c r="J22" i="18"/>
  <c r="L147" i="43" s="1"/>
  <c r="L5" i="14" l="1"/>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U19" i="38" l="1"/>
  <c r="U20" i="38"/>
  <c r="U21" i="38"/>
  <c r="T22" i="38"/>
  <c r="L121" i="43" s="1"/>
  <c r="U23" i="38"/>
  <c r="U24" i="38"/>
  <c r="T25" i="38"/>
  <c r="L124" i="43" s="1"/>
  <c r="T26" i="38"/>
  <c r="L125" i="43" s="1"/>
  <c r="T18" i="38"/>
  <c r="L117" i="43" s="1"/>
  <c r="P19" i="38"/>
  <c r="L109" i="43" s="1"/>
  <c r="Q20" i="38"/>
  <c r="P21" i="38"/>
  <c r="L111" i="43" s="1"/>
  <c r="Q22" i="38"/>
  <c r="P23" i="38"/>
  <c r="L113" i="43" s="1"/>
  <c r="Q25" i="38"/>
  <c r="P26" i="38"/>
  <c r="L116" i="43" s="1"/>
  <c r="L19" i="38"/>
  <c r="L100" i="43" s="1"/>
  <c r="M20" i="38"/>
  <c r="L21" i="38"/>
  <c r="L102" i="43" s="1"/>
  <c r="L22" i="38"/>
  <c r="L103" i="43" s="1"/>
  <c r="L23" i="38"/>
  <c r="L104" i="43" s="1"/>
  <c r="L24" i="38"/>
  <c r="L105" i="43" s="1"/>
  <c r="L25" i="38"/>
  <c r="L106" i="43" s="1"/>
  <c r="L26" i="38"/>
  <c r="L107" i="43" s="1"/>
  <c r="M18" i="38"/>
  <c r="I19" i="38"/>
  <c r="H20" i="38"/>
  <c r="L92" i="43" s="1"/>
  <c r="H21" i="38"/>
  <c r="L93" i="43" s="1"/>
  <c r="H22" i="38"/>
  <c r="L94" i="43" s="1"/>
  <c r="H23" i="38"/>
  <c r="L95" i="43" s="1"/>
  <c r="H24" i="38"/>
  <c r="L96" i="43" s="1"/>
  <c r="H25" i="38"/>
  <c r="L97" i="43" s="1"/>
  <c r="H26" i="38"/>
  <c r="L98" i="43" s="1"/>
  <c r="I18" i="38"/>
  <c r="E19" i="38"/>
  <c r="E20" i="38"/>
  <c r="D21" i="38"/>
  <c r="L84" i="43" s="1"/>
  <c r="D22" i="38"/>
  <c r="L85" i="43" s="1"/>
  <c r="E23" i="38"/>
  <c r="E24" i="38"/>
  <c r="E25" i="38"/>
  <c r="D23" i="38" l="1"/>
  <c r="L86" i="43" s="1"/>
  <c r="D20" i="38"/>
  <c r="L83" i="43" s="1"/>
  <c r="D24" i="38"/>
  <c r="L87" i="43" s="1"/>
  <c r="D19" i="38"/>
  <c r="L82" i="43" s="1"/>
  <c r="D25" i="38"/>
  <c r="L88" i="43" s="1"/>
  <c r="E28" i="38"/>
  <c r="T23" i="38"/>
  <c r="L122" i="43" s="1"/>
  <c r="P22" i="38"/>
  <c r="L112" i="43" s="1"/>
  <c r="T24" i="38"/>
  <c r="L123" i="43" s="1"/>
  <c r="I20" i="38"/>
  <c r="M21" i="38"/>
  <c r="M22" i="38"/>
  <c r="Q23" i="38"/>
  <c r="M26" i="38"/>
  <c r="U22" i="38"/>
  <c r="L18" i="38"/>
  <c r="L99" i="43" s="1"/>
  <c r="Q21" i="38"/>
  <c r="U25" i="38"/>
  <c r="P25" i="38"/>
  <c r="L115" i="43" s="1"/>
  <c r="U26" i="38"/>
  <c r="I24" i="38"/>
  <c r="T19" i="38"/>
  <c r="L118" i="43" s="1"/>
  <c r="U18" i="38"/>
  <c r="Q26" i="38"/>
  <c r="H18" i="38"/>
  <c r="L90" i="43" s="1"/>
  <c r="I21" i="38"/>
  <c r="H19" i="38"/>
  <c r="L91" i="43" s="1"/>
  <c r="I25" i="38"/>
  <c r="I26" i="38"/>
  <c r="I22" i="38"/>
  <c r="T20" i="38"/>
  <c r="L119" i="43" s="1"/>
  <c r="Q24" i="38"/>
  <c r="P20" i="38"/>
  <c r="L110" i="43" s="1"/>
  <c r="Q19" i="38"/>
  <c r="L20" i="38"/>
  <c r="L101" i="43" s="1"/>
  <c r="M19" i="38"/>
  <c r="M24" i="38"/>
  <c r="M23" i="38"/>
  <c r="D18" i="38"/>
  <c r="M25" i="38"/>
  <c r="F16" i="43" l="1"/>
  <c r="D28" i="38"/>
  <c r="L81" i="43"/>
  <c r="F14" i="43" s="1"/>
  <c r="U28" i="38"/>
  <c r="Q28" i="38"/>
  <c r="I28" i="38"/>
  <c r="M28" i="38"/>
  <c r="T28" i="38"/>
  <c r="L28" i="38"/>
  <c r="P28" i="38"/>
  <c r="H28" i="38"/>
  <c r="J74" i="18" l="1"/>
  <c r="L44" i="43" s="1"/>
  <c r="L52" i="18"/>
  <c r="F12" i="43" l="1"/>
  <c r="F21" i="43"/>
  <c r="L4" i="18"/>
  <c r="K32" i="13" l="1"/>
  <c r="N32" i="13"/>
  <c r="N5" i="14" l="1"/>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L59" i="14"/>
  <c r="E13" i="43" l="1"/>
  <c r="D13" i="43"/>
  <c r="N59" i="14"/>
  <c r="L72" i="18" l="1"/>
  <c r="L74" i="18" l="1"/>
  <c r="L73" i="18"/>
  <c r="L38" i="18"/>
  <c r="J6" i="18"/>
  <c r="L131" i="43" s="1"/>
  <c r="L6" i="18"/>
  <c r="L3" i="18"/>
  <c r="J3" i="18"/>
  <c r="L128" i="43" s="1"/>
  <c r="N5" i="31"/>
  <c r="N40" i="31"/>
  <c r="N33" i="31"/>
  <c r="N21" i="31"/>
  <c r="N35" i="31"/>
  <c r="N26" i="31"/>
  <c r="N36" i="31"/>
  <c r="N32" i="31"/>
  <c r="N28" i="31"/>
  <c r="N39" i="31"/>
  <c r="N38" i="31"/>
  <c r="N9" i="31"/>
  <c r="N24" i="31"/>
  <c r="N14" i="31"/>
  <c r="N23" i="31"/>
  <c r="N10" i="31"/>
  <c r="N30" i="31"/>
  <c r="N20" i="31"/>
  <c r="N37" i="31"/>
  <c r="N31" i="31"/>
  <c r="N6" i="31"/>
  <c r="N8" i="31"/>
  <c r="N16" i="31"/>
  <c r="N13" i="31"/>
  <c r="N18" i="31"/>
  <c r="N29" i="31"/>
  <c r="N12" i="31"/>
  <c r="N7" i="31"/>
  <c r="N4" i="31"/>
  <c r="N17" i="31"/>
  <c r="N27" i="31"/>
  <c r="N34" i="31"/>
  <c r="N11" i="31"/>
  <c r="N19" i="31"/>
  <c r="N25" i="31"/>
  <c r="N15" i="31"/>
  <c r="N22" i="31"/>
  <c r="L54" i="18"/>
  <c r="L55" i="18"/>
  <c r="L58" i="18"/>
  <c r="L53" i="18"/>
  <c r="L41" i="31" l="1"/>
  <c r="N41" i="31"/>
  <c r="L59" i="18"/>
  <c r="J59" i="18"/>
  <c r="L174" i="43" s="1"/>
  <c r="J46" i="18"/>
  <c r="L166" i="43" s="1"/>
  <c r="J58" i="18"/>
  <c r="L173" i="43" s="1"/>
  <c r="J53" i="18"/>
  <c r="L168" i="43" s="1"/>
  <c r="J55" i="18"/>
  <c r="L170" i="43" s="1"/>
  <c r="L40" i="18"/>
  <c r="J40" i="18"/>
  <c r="L160" i="43" s="1"/>
  <c r="L46" i="18"/>
  <c r="J54" i="18"/>
  <c r="L169" i="43" s="1"/>
  <c r="J39" i="18"/>
  <c r="L159" i="43" s="1"/>
  <c r="L39" i="18"/>
  <c r="L45" i="18"/>
  <c r="J45" i="18"/>
  <c r="L165" i="43" s="1"/>
  <c r="J41" i="18"/>
  <c r="L161" i="43" s="1"/>
  <c r="L41" i="18"/>
  <c r="L47" i="18" l="1"/>
  <c r="J47" i="18"/>
  <c r="L60" i="18"/>
  <c r="J52" i="18"/>
  <c r="L167" i="43" s="1"/>
  <c r="J7" i="18"/>
  <c r="L132" i="43" s="1"/>
  <c r="L7" i="18"/>
  <c r="L5" i="18"/>
  <c r="J4" i="18"/>
  <c r="L129" i="43" s="1"/>
  <c r="F15" i="43" l="1"/>
  <c r="J60" i="18"/>
  <c r="N23" i="13"/>
  <c r="K23" i="13" l="1"/>
  <c r="N19" i="17"/>
  <c r="N13" i="16" l="1"/>
  <c r="L13" i="16"/>
  <c r="L78" i="43" s="1"/>
  <c r="L3" i="16"/>
  <c r="L73" i="43" s="1"/>
  <c r="N3" i="16"/>
  <c r="L12" i="16"/>
  <c r="L77" i="43" s="1"/>
  <c r="N12" i="16"/>
  <c r="N11" i="16"/>
  <c r="L11" i="16"/>
  <c r="N4" i="16"/>
  <c r="L4" i="16"/>
  <c r="L74" i="43" s="1"/>
  <c r="L5" i="16"/>
  <c r="L75" i="43" s="1"/>
  <c r="N5" i="16"/>
  <c r="L76" i="43" l="1"/>
  <c r="N6" i="16"/>
  <c r="L14" i="16"/>
  <c r="N14" i="16"/>
  <c r="L6" i="16"/>
  <c r="F17" i="43" l="1"/>
  <c r="N12" i="13"/>
  <c r="K12" i="13"/>
  <c r="N9" i="17" l="1"/>
  <c r="K9" i="17"/>
  <c r="L32" i="18" l="1"/>
  <c r="J3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Lena Söderlundh</author>
    <author>Tomas Wisell</author>
  </authors>
  <commentList>
    <comment ref="D7" authorId="0" shapeId="0" xr:uid="{29019C00-B6D4-4E7C-AF5E-02CE13008AC2}">
      <text>
        <r>
          <rPr>
            <sz val="8"/>
            <color indexed="81"/>
            <rFont val="Tahoma"/>
            <family val="2"/>
          </rPr>
          <t xml:space="preserve">Myndigheten måste här fylla i antalet årsarbetskrafter.
</t>
        </r>
      </text>
    </comment>
    <comment ref="D8" authorId="0" shapeId="0" xr:uid="{D8D19390-AE2C-4B5B-B0CD-E5D8D276131E}">
      <text>
        <r>
          <rPr>
            <sz val="8"/>
            <color indexed="81"/>
            <rFont val="Tahoma"/>
            <family val="2"/>
          </rPr>
          <t xml:space="preserve">Frivillig uppgift - alternativt mått till "årsarbetskrafter".
</t>
        </r>
      </text>
    </comment>
    <comment ref="F11" authorId="1" shapeId="0" xr:uid="{89577F26-5C39-42C5-B5C0-962C39E9D2F2}">
      <text>
        <r>
          <rPr>
            <b/>
            <sz val="9"/>
            <color indexed="81"/>
            <rFont val="Tahoma"/>
            <family val="2"/>
          </rPr>
          <t>IVL:</t>
        </r>
        <r>
          <rPr>
            <sz val="9"/>
            <color indexed="81"/>
            <rFont val="Tahoma"/>
            <family val="2"/>
          </rPr>
          <t xml:space="preserve">
inkl metan, lustgas + utsläpp av de tre växthusgaserna under framtagande av bränsle.
Denna kolumn ska inte ingå i rapporteringen enligt miljöledningsförordningen.</t>
        </r>
      </text>
    </comment>
    <comment ref="B15" authorId="1" shapeId="0" xr:uid="{7A50E30A-5AA4-4486-9DF1-C931825DBCE4}">
      <text>
        <r>
          <rPr>
            <b/>
            <sz val="9"/>
            <color indexed="81"/>
            <rFont val="Tahoma"/>
            <family val="2"/>
          </rPr>
          <t>Tomas Wisell:</t>
        </r>
        <r>
          <rPr>
            <sz val="9"/>
            <color indexed="81"/>
            <rFont val="Tahoma"/>
            <family val="2"/>
          </rPr>
          <t xml:space="preserve">
inkl färjor, mopeder etc.</t>
        </r>
      </text>
    </comment>
    <comment ref="F19" authorId="1" shapeId="0" xr:uid="{A47E02AE-75A7-4212-B9A4-B3649999AF73}">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G34" authorId="1" shapeId="0" xr:uid="{CBC933AA-A610-48BF-95C9-FC1425E867F9}">
      <text>
        <r>
          <rPr>
            <b/>
            <sz val="9"/>
            <color indexed="81"/>
            <rFont val="Tahoma"/>
            <family val="2"/>
          </rPr>
          <t>Tomas Wisell:</t>
        </r>
        <r>
          <rPr>
            <sz val="9"/>
            <color indexed="81"/>
            <rFont val="Tahoma"/>
            <family val="2"/>
          </rPr>
          <t xml:space="preserve">
Fordon och maskiner som arbetsredskap (ex. patrullering)</t>
        </r>
      </text>
    </comment>
    <comment ref="J34" authorId="1" shapeId="0" xr:uid="{F1E6F1C5-AA33-4004-ADE2-A48104B15545}">
      <text>
        <r>
          <rPr>
            <b/>
            <sz val="9"/>
            <color indexed="81"/>
            <rFont val="Tahoma"/>
            <family val="2"/>
          </rPr>
          <t>Tomas Wisell:</t>
        </r>
        <r>
          <rPr>
            <sz val="9"/>
            <color indexed="81"/>
            <rFont val="Tahoma"/>
            <family val="2"/>
          </rPr>
          <t xml:space="preserve">
Fordon och maskiner som arbetsredskap (ex. patrullering)</t>
        </r>
      </text>
    </comment>
    <comment ref="C36" authorId="1" shapeId="0" xr:uid="{EE7E06C1-5739-4250-82DD-A86D08ECD71B}">
      <text>
        <r>
          <rPr>
            <b/>
            <sz val="9"/>
            <color indexed="81"/>
            <rFont val="Tahoma"/>
            <family val="2"/>
          </rPr>
          <t>Tomas Wisell:</t>
        </r>
        <r>
          <rPr>
            <sz val="9"/>
            <color indexed="81"/>
            <rFont val="Tahoma"/>
            <family val="2"/>
          </rPr>
          <t xml:space="preserve">
Nedan matas aktuell flygsträcka in i oranga fält (vid t.o.r dubbleras sträckan inom parentes). Värdet i parentesen kan användas som schablon om sträckan inte är känd, men det rekommenderas att ta reda på rätt flygsträcka. Tänk på att ange alla turer!
Exempel: Är det ett sällskap på fem personer som totalt flugit 1000 km i var, så ska siffran 5000 matas in. </t>
        </r>
      </text>
    </comment>
    <comment ref="G36" authorId="1" shapeId="0" xr:uid="{C87F882E-960F-4D47-8B95-5379825D4D01}">
      <text>
        <r>
          <rPr>
            <b/>
            <sz val="9"/>
            <color indexed="81"/>
            <rFont val="Tahoma"/>
            <family val="2"/>
          </rPr>
          <t>Tomas Wisell:</t>
        </r>
        <r>
          <rPr>
            <sz val="9"/>
            <color indexed="81"/>
            <rFont val="Tahoma"/>
            <family val="2"/>
          </rPr>
          <t xml:space="preserve">
ej för inmatning</t>
        </r>
      </text>
    </comment>
    <comment ref="G37" authorId="1" shapeId="0" xr:uid="{3B097DB8-0B07-49E4-8D42-A7D390AA16AB}">
      <text>
        <r>
          <rPr>
            <b/>
            <sz val="9"/>
            <color indexed="81"/>
            <rFont val="Tahoma"/>
            <family val="2"/>
          </rPr>
          <t>Tomas Wisell:</t>
        </r>
        <r>
          <rPr>
            <sz val="9"/>
            <color indexed="81"/>
            <rFont val="Tahoma"/>
            <family val="2"/>
          </rPr>
          <t xml:space="preserve">
ej för inmatning</t>
        </r>
      </text>
    </comment>
    <comment ref="G38" authorId="1" shapeId="0" xr:uid="{70E408BC-AECE-4822-A819-7601A9F38547}">
      <text>
        <r>
          <rPr>
            <b/>
            <sz val="9"/>
            <color indexed="81"/>
            <rFont val="Tahoma"/>
            <family val="2"/>
          </rPr>
          <t>Tomas Wisell:</t>
        </r>
        <r>
          <rPr>
            <sz val="9"/>
            <color indexed="81"/>
            <rFont val="Tahoma"/>
            <family val="2"/>
          </rPr>
          <t xml:space="preserve">
ej för inmatning</t>
        </r>
      </text>
    </comment>
    <comment ref="G39" authorId="1" shapeId="0" xr:uid="{3A1B353C-25DD-4D91-A4C2-B3C5E37F48AD}">
      <text>
        <r>
          <rPr>
            <b/>
            <sz val="9"/>
            <color indexed="81"/>
            <rFont val="Tahoma"/>
            <family val="2"/>
          </rPr>
          <t>Tomas Wisell:</t>
        </r>
        <r>
          <rPr>
            <sz val="9"/>
            <color indexed="81"/>
            <rFont val="Tahoma"/>
            <family val="2"/>
          </rPr>
          <t xml:space="preserve">
ej för inmatning</t>
        </r>
      </text>
    </comment>
    <comment ref="G40" authorId="1" shapeId="0" xr:uid="{FF8281AA-85DA-4837-ACAF-0C8B0CFA65FB}">
      <text>
        <r>
          <rPr>
            <b/>
            <sz val="9"/>
            <color indexed="81"/>
            <rFont val="Tahoma"/>
            <family val="2"/>
          </rPr>
          <t>Tomas Wisell:</t>
        </r>
        <r>
          <rPr>
            <sz val="9"/>
            <color indexed="81"/>
            <rFont val="Tahoma"/>
            <family val="2"/>
          </rPr>
          <t xml:space="preserve">
ej för inmatning</t>
        </r>
      </text>
    </comment>
    <comment ref="G41" authorId="1" shapeId="0" xr:uid="{6B532FB5-B508-4B56-8B05-4068A7FA0B6A}">
      <text>
        <r>
          <rPr>
            <b/>
            <sz val="9"/>
            <color indexed="81"/>
            <rFont val="Tahoma"/>
            <family val="2"/>
          </rPr>
          <t>Tomas Wisell:</t>
        </r>
        <r>
          <rPr>
            <sz val="9"/>
            <color indexed="81"/>
            <rFont val="Tahoma"/>
            <family val="2"/>
          </rPr>
          <t xml:space="preserve">
ej för inmatning</t>
        </r>
      </text>
    </comment>
    <comment ref="G42" authorId="1" shapeId="0" xr:uid="{1FC7E311-C4D5-4992-B1B2-2F8A360B66E3}">
      <text>
        <r>
          <rPr>
            <b/>
            <sz val="9"/>
            <color indexed="81"/>
            <rFont val="Tahoma"/>
            <family val="2"/>
          </rPr>
          <t>Tomas Wisell:</t>
        </r>
        <r>
          <rPr>
            <sz val="9"/>
            <color indexed="81"/>
            <rFont val="Tahoma"/>
            <family val="2"/>
          </rPr>
          <t xml:space="preserve">
ej för inmatning</t>
        </r>
      </text>
    </comment>
    <comment ref="G43" authorId="1" shapeId="0" xr:uid="{DD6C66E3-4D7A-45ED-A9AD-4D9D6A094556}">
      <text>
        <r>
          <rPr>
            <b/>
            <sz val="9"/>
            <color indexed="81"/>
            <rFont val="Tahoma"/>
            <family val="2"/>
          </rPr>
          <t>Tomas Wisell:</t>
        </r>
        <r>
          <rPr>
            <sz val="9"/>
            <color indexed="81"/>
            <rFont val="Tahoma"/>
            <family val="2"/>
          </rPr>
          <t xml:space="preserve">
ej för inmatning</t>
        </r>
      </text>
    </comment>
    <comment ref="G44" authorId="1" shapeId="0" xr:uid="{BF1BC853-CE10-499B-941F-F0675C3A9144}">
      <text>
        <r>
          <rPr>
            <b/>
            <sz val="9"/>
            <color indexed="81"/>
            <rFont val="Tahoma"/>
            <family val="2"/>
          </rPr>
          <t>Tomas Wisell:</t>
        </r>
        <r>
          <rPr>
            <sz val="9"/>
            <color indexed="81"/>
            <rFont val="Tahoma"/>
            <family val="2"/>
          </rPr>
          <t xml:space="preserve">
ej för inmatning</t>
        </r>
      </text>
    </comment>
    <comment ref="G45" authorId="1" shapeId="0" xr:uid="{2FC8D34A-AC3F-4D32-90E7-8D7784922ED9}">
      <text>
        <r>
          <rPr>
            <b/>
            <sz val="9"/>
            <color indexed="81"/>
            <rFont val="Tahoma"/>
            <family val="2"/>
          </rPr>
          <t>Tomas Wisell:</t>
        </r>
        <r>
          <rPr>
            <sz val="9"/>
            <color indexed="81"/>
            <rFont val="Tahoma"/>
            <family val="2"/>
          </rPr>
          <t xml:space="preserve">
ej för inmatning</t>
        </r>
      </text>
    </comment>
    <comment ref="G46" authorId="1" shapeId="0" xr:uid="{B3D599BE-A9FE-4DAD-A5F6-B8ACFBE09F33}">
      <text>
        <r>
          <rPr>
            <b/>
            <sz val="9"/>
            <color indexed="81"/>
            <rFont val="Tahoma"/>
            <family val="2"/>
          </rPr>
          <t>Tomas Wisell:</t>
        </r>
        <r>
          <rPr>
            <sz val="9"/>
            <color indexed="81"/>
            <rFont val="Tahoma"/>
            <family val="2"/>
          </rPr>
          <t xml:space="preserve">
ej för inmatning</t>
        </r>
      </text>
    </comment>
    <comment ref="G47" authorId="1" shapeId="0" xr:uid="{9C437A20-48D0-44F4-B6DE-A2FB97046D48}">
      <text>
        <r>
          <rPr>
            <b/>
            <sz val="9"/>
            <color indexed="81"/>
            <rFont val="Tahoma"/>
            <family val="2"/>
          </rPr>
          <t>Tomas Wisell:</t>
        </r>
        <r>
          <rPr>
            <sz val="9"/>
            <color indexed="81"/>
            <rFont val="Tahoma"/>
            <family val="2"/>
          </rPr>
          <t xml:space="preserve">
ej för inmatning</t>
        </r>
      </text>
    </comment>
    <comment ref="G48" authorId="1" shapeId="0" xr:uid="{17D762B8-E349-473D-BE05-8758A8231006}">
      <text>
        <r>
          <rPr>
            <b/>
            <sz val="9"/>
            <color indexed="81"/>
            <rFont val="Tahoma"/>
            <family val="2"/>
          </rPr>
          <t>Tomas Wisell:</t>
        </r>
        <r>
          <rPr>
            <sz val="9"/>
            <color indexed="81"/>
            <rFont val="Tahoma"/>
            <family val="2"/>
          </rPr>
          <t xml:space="preserve">
ej för inmatning</t>
        </r>
      </text>
    </comment>
    <comment ref="G49" authorId="1" shapeId="0" xr:uid="{3601749C-182A-4AE4-8377-6235EEE37BF4}">
      <text>
        <r>
          <rPr>
            <b/>
            <sz val="9"/>
            <color indexed="81"/>
            <rFont val="Tahoma"/>
            <family val="2"/>
          </rPr>
          <t>Tomas Wisell:</t>
        </r>
        <r>
          <rPr>
            <sz val="9"/>
            <color indexed="81"/>
            <rFont val="Tahoma"/>
            <family val="2"/>
          </rPr>
          <t xml:space="preserve">
ej för inmatning</t>
        </r>
      </text>
    </comment>
    <comment ref="C50" authorId="1" shapeId="0" xr:uid="{4BBA8B3B-D424-46E4-A2C4-56D45E5A7B42}">
      <text>
        <r>
          <rPr>
            <b/>
            <sz val="9"/>
            <color indexed="81"/>
            <rFont val="Tahoma"/>
            <family val="2"/>
          </rPr>
          <t>Tomas Wisell:</t>
        </r>
        <r>
          <rPr>
            <sz val="9"/>
            <color indexed="81"/>
            <rFont val="Tahoma"/>
            <family val="2"/>
          </rPr>
          <t xml:space="preserve">
Detta alternativ, och det nedan, kan INTE användas för att uppfylla kraven i Förordning (2009:907) om miljöledning i statliga myndigheter. 
Alla dessa  flygresor antas vara &gt; 500 km.</t>
        </r>
      </text>
    </comment>
    <comment ref="G50" authorId="1" shapeId="0" xr:uid="{A0EAF692-2D7B-4A7D-908C-6E3A38E45012}">
      <text>
        <r>
          <rPr>
            <b/>
            <sz val="9"/>
            <color indexed="81"/>
            <rFont val="Tahoma"/>
            <family val="2"/>
          </rPr>
          <t>Tomas Wisell:</t>
        </r>
        <r>
          <rPr>
            <sz val="9"/>
            <color indexed="81"/>
            <rFont val="Tahoma"/>
            <family val="2"/>
          </rPr>
          <t xml:space="preserve">
ej för inmatning</t>
        </r>
      </text>
    </comment>
    <comment ref="C51" authorId="1" shapeId="0" xr:uid="{14435E35-5182-4AD6-A813-2AC4280BAA5D}">
      <text>
        <r>
          <rPr>
            <b/>
            <sz val="9"/>
            <color indexed="81"/>
            <rFont val="Tahoma"/>
            <family val="2"/>
          </rPr>
          <t>Tomas Wisell:</t>
        </r>
        <r>
          <rPr>
            <sz val="9"/>
            <color indexed="81"/>
            <rFont val="Tahoma"/>
            <family val="2"/>
          </rPr>
          <t xml:space="preserve">
Alla dessa  flygresor antas vara &gt; 500 km.</t>
        </r>
      </text>
    </comment>
    <comment ref="F51" authorId="1" shapeId="0" xr:uid="{B03B7772-B505-4C51-A67B-021E5DA41E99}">
      <text>
        <r>
          <rPr>
            <b/>
            <sz val="9"/>
            <color indexed="81"/>
            <rFont val="Tahoma"/>
            <family val="2"/>
          </rPr>
          <t>Tomas Wisell:</t>
        </r>
        <r>
          <rPr>
            <sz val="9"/>
            <color indexed="81"/>
            <rFont val="Tahoma"/>
            <family val="2"/>
          </rPr>
          <t xml:space="preserve">
ej för inmatning</t>
        </r>
      </text>
    </comment>
    <comment ref="G51" authorId="1" shapeId="0" xr:uid="{6E8F692D-8C55-4CFA-AAF2-CD69076A724F}">
      <text>
        <r>
          <rPr>
            <b/>
            <sz val="9"/>
            <color indexed="81"/>
            <rFont val="Tahoma"/>
            <family val="2"/>
          </rPr>
          <t>Tomas Wisell:</t>
        </r>
        <r>
          <rPr>
            <sz val="9"/>
            <color indexed="81"/>
            <rFont val="Tahoma"/>
            <family val="2"/>
          </rPr>
          <t xml:space="preserve">
ej för inmatning</t>
        </r>
      </text>
    </comment>
    <comment ref="I51" authorId="1" shapeId="0" xr:uid="{4DE88907-05EB-40E0-B91A-3152D68FABFD}">
      <text>
        <r>
          <rPr>
            <b/>
            <sz val="9"/>
            <color indexed="81"/>
            <rFont val="Tahoma"/>
            <family val="2"/>
          </rPr>
          <t>Tomas Wisell:</t>
        </r>
        <r>
          <rPr>
            <sz val="9"/>
            <color indexed="81"/>
            <rFont val="Tahoma"/>
            <family val="2"/>
          </rPr>
          <t xml:space="preserve">
* Ange kg CO2-värdet direkt i cellen från ICAOs verktyg.</t>
        </r>
      </text>
    </comment>
    <comment ref="L51" authorId="1" shapeId="0" xr:uid="{41BF8152-F520-4E7A-BAA5-B5519E333DDE}">
      <text>
        <r>
          <rPr>
            <b/>
            <sz val="9"/>
            <color indexed="81"/>
            <rFont val="Tahoma"/>
            <family val="2"/>
          </rPr>
          <t>Tomas Wisell:</t>
        </r>
        <r>
          <rPr>
            <sz val="9"/>
            <color indexed="81"/>
            <rFont val="Tahoma"/>
            <family val="2"/>
          </rPr>
          <t xml:space="preserve">
* Ange kg CO2e-värdet direkt i cellen från ICAOs verktyg.</t>
        </r>
      </text>
    </comment>
    <comment ref="C62" authorId="1" shapeId="0" xr:uid="{83838959-A7F8-4E78-ABA1-297840971CE4}">
      <text>
        <r>
          <rPr>
            <b/>
            <sz val="9"/>
            <color indexed="81"/>
            <rFont val="Tahoma"/>
            <family val="2"/>
          </rPr>
          <t>Tomas Wisell:</t>
        </r>
        <r>
          <rPr>
            <sz val="9"/>
            <color indexed="81"/>
            <rFont val="Tahoma"/>
            <family val="2"/>
          </rPr>
          <t xml:space="preserve">
* Flexifuel = en bil som kan köras på två bränslen</t>
        </r>
      </text>
    </comment>
    <comment ref="C63" authorId="1" shapeId="0" xr:uid="{70B3A96C-43F7-49FF-8775-75C55047F73E}">
      <text>
        <r>
          <rPr>
            <b/>
            <sz val="9"/>
            <color indexed="81"/>
            <rFont val="Tahoma"/>
            <family val="2"/>
          </rPr>
          <t>Tomas Wisell:</t>
        </r>
        <r>
          <rPr>
            <sz val="9"/>
            <color indexed="81"/>
            <rFont val="Tahoma"/>
            <family val="2"/>
          </rPr>
          <t xml:space="preserve">
** Bifuel = Fordon som har två bränslesystem</t>
        </r>
      </text>
    </comment>
    <comment ref="C67" authorId="1" shapeId="0" xr:uid="{639779A1-6372-4062-AADB-F8B2A87EFD74}">
      <text>
        <r>
          <rPr>
            <b/>
            <sz val="9"/>
            <color indexed="81"/>
            <rFont val="Tahoma"/>
            <family val="2"/>
          </rPr>
          <t>IVL:</t>
        </r>
        <r>
          <rPr>
            <sz val="9"/>
            <color indexed="81"/>
            <rFont val="Tahoma"/>
            <family val="2"/>
          </rPr>
          <t xml:space="preserve">
Denna används vid abbonerad eller egen ägd buss av myndigheten. För vanliga bussar i kollektivtrafiken används bussarna nedan, under avsnittet Kollektivtrafik buss.</t>
        </r>
      </text>
    </comment>
    <comment ref="G73" authorId="1" shapeId="0" xr:uid="{6C3FE17D-E194-496D-BB98-6A8D4AE0575F}">
      <text>
        <r>
          <rPr>
            <b/>
            <sz val="9"/>
            <color indexed="81"/>
            <rFont val="Tahoma"/>
            <family val="2"/>
          </rPr>
          <t>Tomas Wisell:</t>
        </r>
        <r>
          <rPr>
            <sz val="9"/>
            <color indexed="81"/>
            <rFont val="Tahoma"/>
            <family val="2"/>
          </rPr>
          <t xml:space="preserve">
ej för inmatning</t>
        </r>
      </text>
    </comment>
    <comment ref="G74" authorId="1" shapeId="0" xr:uid="{8BCE633C-A73B-423D-8ECD-C4D118F0A975}">
      <text>
        <r>
          <rPr>
            <b/>
            <sz val="9"/>
            <color indexed="81"/>
            <rFont val="Tahoma"/>
            <family val="2"/>
          </rPr>
          <t>Tomas Wisell:</t>
        </r>
        <r>
          <rPr>
            <sz val="9"/>
            <color indexed="81"/>
            <rFont val="Tahoma"/>
            <family val="2"/>
          </rPr>
          <t xml:space="preserve">
ej för inmatning</t>
        </r>
      </text>
    </comment>
    <comment ref="G75" authorId="1" shapeId="0" xr:uid="{2C8D6CA0-51BE-427C-A467-2BCCA342C7F9}">
      <text>
        <r>
          <rPr>
            <b/>
            <sz val="9"/>
            <color indexed="81"/>
            <rFont val="Tahoma"/>
            <family val="2"/>
          </rPr>
          <t>Tomas Wisell:</t>
        </r>
        <r>
          <rPr>
            <sz val="9"/>
            <color indexed="81"/>
            <rFont val="Tahoma"/>
            <family val="2"/>
          </rPr>
          <t xml:space="preserve">
ej för inmatning</t>
        </r>
      </text>
    </comment>
    <comment ref="G76" authorId="1" shapeId="0" xr:uid="{6BA995CC-E270-4DE5-B108-F5AD6E0DF63F}">
      <text>
        <r>
          <rPr>
            <b/>
            <sz val="9"/>
            <color indexed="81"/>
            <rFont val="Tahoma"/>
            <family val="2"/>
          </rPr>
          <t>Tomas Wisell:</t>
        </r>
        <r>
          <rPr>
            <sz val="9"/>
            <color indexed="81"/>
            <rFont val="Tahoma"/>
            <family val="2"/>
          </rPr>
          <t xml:space="preserve">
ej för inmatning</t>
        </r>
      </text>
    </comment>
    <comment ref="G77" authorId="1" shapeId="0" xr:uid="{306874DD-2F61-429F-A390-CD7793556BEA}">
      <text>
        <r>
          <rPr>
            <b/>
            <sz val="9"/>
            <color indexed="81"/>
            <rFont val="Tahoma"/>
            <family val="2"/>
          </rPr>
          <t>Tomas Wisell:</t>
        </r>
        <r>
          <rPr>
            <sz val="9"/>
            <color indexed="81"/>
            <rFont val="Tahoma"/>
            <family val="2"/>
          </rPr>
          <t xml:space="preserve">
ej för inmatning</t>
        </r>
      </text>
    </comment>
    <comment ref="G78" authorId="1" shapeId="0" xr:uid="{59C681A3-3B90-48B0-B611-2FCE746EA4D2}">
      <text>
        <r>
          <rPr>
            <b/>
            <sz val="9"/>
            <color indexed="81"/>
            <rFont val="Tahoma"/>
            <family val="2"/>
          </rPr>
          <t>Tomas Wisell:</t>
        </r>
        <r>
          <rPr>
            <sz val="9"/>
            <color indexed="81"/>
            <rFont val="Tahoma"/>
            <family val="2"/>
          </rPr>
          <t xml:space="preserve">
ej för inmatning</t>
        </r>
      </text>
    </comment>
    <comment ref="E81" authorId="1" shapeId="0" xr:uid="{EF773866-8D64-4053-B6A8-9562004430E8}">
      <text>
        <r>
          <rPr>
            <b/>
            <sz val="9"/>
            <color indexed="81"/>
            <rFont val="Tahoma"/>
            <family val="2"/>
          </rPr>
          <t>Tomas Wisell:</t>
        </r>
        <r>
          <rPr>
            <sz val="9"/>
            <color indexed="81"/>
            <rFont val="Tahoma"/>
            <family val="2"/>
          </rPr>
          <t xml:space="preserve">
SJ har uppdaterat sina beräkningsmetoder i juni 2023 utifrån nya standarden ISO 14083:2023, därsiffrorna inkluderar både produktion och distribution av elen samt förluster i allmänna elnätet och i bannätet (dvs. well-to-wheel).
I juli 2024 uppdaterades siffrorna igen baserat på utfallet från 2023 samt att SJ köper fossilfri el. 
https://www.sj.se/om-sj/hallbarhet/hallbara-resor</t>
        </r>
      </text>
    </comment>
    <comment ref="G81" authorId="1" shapeId="0" xr:uid="{33DF5A49-5EBE-4064-B8FB-2DC67708386B}">
      <text>
        <r>
          <rPr>
            <b/>
            <sz val="9"/>
            <color indexed="81"/>
            <rFont val="Tahoma"/>
            <family val="2"/>
          </rPr>
          <t>Tomas Wisell:</t>
        </r>
        <r>
          <rPr>
            <sz val="9"/>
            <color indexed="81"/>
            <rFont val="Tahoma"/>
            <family val="2"/>
          </rPr>
          <t xml:space="preserve">
ej för inmatning</t>
        </r>
      </text>
    </comment>
    <comment ref="C82" authorId="1" shapeId="0" xr:uid="{6BFDBC4E-1289-4C70-9C99-C5E4A1E1CD51}">
      <text>
        <r>
          <rPr>
            <b/>
            <sz val="9"/>
            <color indexed="81"/>
            <rFont val="Tahoma"/>
            <family val="2"/>
          </rPr>
          <t>Tomas Wisell:</t>
        </r>
        <r>
          <rPr>
            <sz val="9"/>
            <color indexed="81"/>
            <rFont val="Tahoma"/>
            <family val="2"/>
          </rPr>
          <t xml:space="preserve">
* inkl lokaltåg i Stockholm (Saltsjöbanan, Roslagsbanan)</t>
        </r>
      </text>
    </comment>
    <comment ref="G82" authorId="1" shapeId="0" xr:uid="{45808CEE-B2AD-4084-BDCC-8AC18D18F9DB}">
      <text>
        <r>
          <rPr>
            <b/>
            <sz val="9"/>
            <color indexed="81"/>
            <rFont val="Tahoma"/>
            <family val="2"/>
          </rPr>
          <t>Tomas Wisell:</t>
        </r>
        <r>
          <rPr>
            <sz val="9"/>
            <color indexed="81"/>
            <rFont val="Tahoma"/>
            <family val="2"/>
          </rPr>
          <t xml:space="preserve">
ej för inmatning</t>
        </r>
      </text>
    </comment>
    <comment ref="G83" authorId="1" shapeId="0" xr:uid="{01AD4728-D2E6-4563-9A72-D169F7307B3B}">
      <text>
        <r>
          <rPr>
            <b/>
            <sz val="9"/>
            <color indexed="81"/>
            <rFont val="Tahoma"/>
            <family val="2"/>
          </rPr>
          <t>Tomas Wisell:</t>
        </r>
        <r>
          <rPr>
            <sz val="9"/>
            <color indexed="81"/>
            <rFont val="Tahoma"/>
            <family val="2"/>
          </rPr>
          <t xml:space="preserve">
ej för inmatning</t>
        </r>
      </text>
    </comment>
    <comment ref="G84" authorId="1" shapeId="0" xr:uid="{AEF3A7AD-A4DE-44D0-B8B1-EF40A9306CDB}">
      <text>
        <r>
          <rPr>
            <b/>
            <sz val="9"/>
            <color indexed="81"/>
            <rFont val="Tahoma"/>
            <family val="2"/>
          </rPr>
          <t>Tomas Wisell:</t>
        </r>
        <r>
          <rPr>
            <sz val="9"/>
            <color indexed="81"/>
            <rFont val="Tahoma"/>
            <family val="2"/>
          </rPr>
          <t xml:space="preserve">
ej för inmatning</t>
        </r>
      </text>
    </comment>
    <comment ref="G85" authorId="1" shapeId="0" xr:uid="{B4AECA72-3AC5-471A-BE9D-26DFDE1DE71C}">
      <text>
        <r>
          <rPr>
            <b/>
            <sz val="9"/>
            <color indexed="81"/>
            <rFont val="Tahoma"/>
            <family val="2"/>
          </rPr>
          <t>Tomas Wisell:</t>
        </r>
        <r>
          <rPr>
            <sz val="9"/>
            <color indexed="81"/>
            <rFont val="Tahoma"/>
            <family val="2"/>
          </rPr>
          <t xml:space="preserve">
ej för inmatning</t>
        </r>
      </text>
    </comment>
    <comment ref="G86" authorId="1" shapeId="0" xr:uid="{BCF380D4-35AA-49F6-8E5D-B1E935532EA5}">
      <text>
        <r>
          <rPr>
            <b/>
            <sz val="9"/>
            <color indexed="81"/>
            <rFont val="Tahoma"/>
            <family val="2"/>
          </rPr>
          <t>Tomas Wisell:</t>
        </r>
        <r>
          <rPr>
            <sz val="9"/>
            <color indexed="81"/>
            <rFont val="Tahoma"/>
            <family val="2"/>
          </rPr>
          <t xml:space="preserve">
ej för inmatning</t>
        </r>
      </text>
    </comment>
    <comment ref="G87" authorId="1" shapeId="0" xr:uid="{B703949F-16EA-45B0-BD3D-37F8366753C7}">
      <text>
        <r>
          <rPr>
            <b/>
            <sz val="9"/>
            <color indexed="81"/>
            <rFont val="Tahoma"/>
            <family val="2"/>
          </rPr>
          <t>Tomas Wisell:</t>
        </r>
        <r>
          <rPr>
            <sz val="9"/>
            <color indexed="81"/>
            <rFont val="Tahoma"/>
            <family val="2"/>
          </rPr>
          <t xml:space="preserve">
ej för inmatning</t>
        </r>
      </text>
    </comment>
    <comment ref="G88" authorId="1" shapeId="0" xr:uid="{31F44C2D-CB39-4D92-8BBA-E58267D5A906}">
      <text>
        <r>
          <rPr>
            <b/>
            <sz val="9"/>
            <color indexed="81"/>
            <rFont val="Tahoma"/>
            <family val="2"/>
          </rPr>
          <t>Tomas Wisell:</t>
        </r>
        <r>
          <rPr>
            <sz val="9"/>
            <color indexed="81"/>
            <rFont val="Tahoma"/>
            <family val="2"/>
          </rPr>
          <t xml:space="preserve">
ej för inmatning</t>
        </r>
      </text>
    </comment>
    <comment ref="G89" authorId="1" shapeId="0" xr:uid="{756162DB-B21B-47BF-BFBD-A3108BE5F098}">
      <text>
        <r>
          <rPr>
            <b/>
            <sz val="9"/>
            <color indexed="81"/>
            <rFont val="Tahoma"/>
            <family val="2"/>
          </rPr>
          <t>Tomas Wisell:</t>
        </r>
        <r>
          <rPr>
            <sz val="9"/>
            <color indexed="81"/>
            <rFont val="Tahoma"/>
            <family val="2"/>
          </rPr>
          <t xml:space="preserve">
ej för inmatning</t>
        </r>
      </text>
    </comment>
    <comment ref="G90" authorId="1" shapeId="0" xr:uid="{36E1A0B5-BCF5-4FE6-B998-68ED557E202E}">
      <text>
        <r>
          <rPr>
            <b/>
            <sz val="9"/>
            <color indexed="81"/>
            <rFont val="Tahoma"/>
            <family val="2"/>
          </rPr>
          <t>Tomas Wisell:</t>
        </r>
        <r>
          <rPr>
            <sz val="9"/>
            <color indexed="81"/>
            <rFont val="Tahoma"/>
            <family val="2"/>
          </rPr>
          <t xml:space="preserve">
ej för inmatning</t>
        </r>
      </text>
    </comment>
    <comment ref="C91" authorId="1" shapeId="0" xr:uid="{6F42D5A7-2533-4BB5-A8B4-9FFBE4EB209C}">
      <text>
        <r>
          <rPr>
            <b/>
            <sz val="9"/>
            <color indexed="81"/>
            <rFont val="Tahoma"/>
            <family val="2"/>
          </rPr>
          <t>Tomas Wisell:</t>
        </r>
        <r>
          <rPr>
            <sz val="9"/>
            <color indexed="81"/>
            <rFont val="Tahoma"/>
            <family val="2"/>
          </rPr>
          <t xml:space="preserve">
* inkl lokaltåg i Stockholm (Saltsjöbanan, Roslagsbanan)</t>
        </r>
      </text>
    </comment>
    <comment ref="G91" authorId="1" shapeId="0" xr:uid="{A9D7DA45-D23D-4A32-80A8-1666FD7DD685}">
      <text>
        <r>
          <rPr>
            <b/>
            <sz val="9"/>
            <color indexed="81"/>
            <rFont val="Tahoma"/>
            <family val="2"/>
          </rPr>
          <t>Tomas Wisell:</t>
        </r>
        <r>
          <rPr>
            <sz val="9"/>
            <color indexed="81"/>
            <rFont val="Tahoma"/>
            <family val="2"/>
          </rPr>
          <t xml:space="preserve">
ej för inmatning</t>
        </r>
      </text>
    </comment>
    <comment ref="G92" authorId="1" shapeId="0" xr:uid="{0A7CE16A-E384-4ADD-B2D5-99E2C57E0ADC}">
      <text>
        <r>
          <rPr>
            <b/>
            <sz val="9"/>
            <color indexed="81"/>
            <rFont val="Tahoma"/>
            <family val="2"/>
          </rPr>
          <t>Tomas Wisell:</t>
        </r>
        <r>
          <rPr>
            <sz val="9"/>
            <color indexed="81"/>
            <rFont val="Tahoma"/>
            <family val="2"/>
          </rPr>
          <t xml:space="preserve">
ej för inmatning</t>
        </r>
      </text>
    </comment>
    <comment ref="G93" authorId="1" shapeId="0" xr:uid="{442402E7-B577-40A4-A530-6954AD5FA0D0}">
      <text>
        <r>
          <rPr>
            <b/>
            <sz val="9"/>
            <color indexed="81"/>
            <rFont val="Tahoma"/>
            <family val="2"/>
          </rPr>
          <t>Tomas Wisell:</t>
        </r>
        <r>
          <rPr>
            <sz val="9"/>
            <color indexed="81"/>
            <rFont val="Tahoma"/>
            <family val="2"/>
          </rPr>
          <t xml:space="preserve">
ej för inmatning</t>
        </r>
      </text>
    </comment>
    <comment ref="G94" authorId="1" shapeId="0" xr:uid="{B756719D-F9F5-4693-869C-52D73AFE5BEB}">
      <text>
        <r>
          <rPr>
            <b/>
            <sz val="9"/>
            <color indexed="81"/>
            <rFont val="Tahoma"/>
            <family val="2"/>
          </rPr>
          <t>Tomas Wisell:</t>
        </r>
        <r>
          <rPr>
            <sz val="9"/>
            <color indexed="81"/>
            <rFont val="Tahoma"/>
            <family val="2"/>
          </rPr>
          <t xml:space="preserve">
ej för inmatning</t>
        </r>
      </text>
    </comment>
    <comment ref="G95" authorId="1" shapeId="0" xr:uid="{8C27C14F-2C34-4131-BAF2-A7408ABF5532}">
      <text>
        <r>
          <rPr>
            <b/>
            <sz val="9"/>
            <color indexed="81"/>
            <rFont val="Tahoma"/>
            <family val="2"/>
          </rPr>
          <t>Tomas Wisell:</t>
        </r>
        <r>
          <rPr>
            <sz val="9"/>
            <color indexed="81"/>
            <rFont val="Tahoma"/>
            <family val="2"/>
          </rPr>
          <t xml:space="preserve">
ej för inmatning</t>
        </r>
      </text>
    </comment>
    <comment ref="G96" authorId="1" shapeId="0" xr:uid="{32B36E37-0A78-4FA7-ABFC-B39B66B76CCF}">
      <text>
        <r>
          <rPr>
            <b/>
            <sz val="9"/>
            <color indexed="81"/>
            <rFont val="Tahoma"/>
            <family val="2"/>
          </rPr>
          <t>Tomas Wisell:</t>
        </r>
        <r>
          <rPr>
            <sz val="9"/>
            <color indexed="81"/>
            <rFont val="Tahoma"/>
            <family val="2"/>
          </rPr>
          <t xml:space="preserve">
ej för inmatning</t>
        </r>
      </text>
    </comment>
    <comment ref="G97" authorId="1" shapeId="0" xr:uid="{E80AF30A-6F0F-42F3-B6AF-3F029E71B289}">
      <text>
        <r>
          <rPr>
            <b/>
            <sz val="9"/>
            <color indexed="81"/>
            <rFont val="Tahoma"/>
            <family val="2"/>
          </rPr>
          <t>Tomas Wisell:</t>
        </r>
        <r>
          <rPr>
            <sz val="9"/>
            <color indexed="81"/>
            <rFont val="Tahoma"/>
            <family val="2"/>
          </rPr>
          <t xml:space="preserve">
ej för inmatning</t>
        </r>
      </text>
    </comment>
    <comment ref="G98" authorId="1" shapeId="0" xr:uid="{DE376FF0-815F-45FD-9330-EF31F4B3DEFD}">
      <text>
        <r>
          <rPr>
            <b/>
            <sz val="9"/>
            <color indexed="81"/>
            <rFont val="Tahoma"/>
            <family val="2"/>
          </rPr>
          <t>Tomas Wisell:</t>
        </r>
        <r>
          <rPr>
            <sz val="9"/>
            <color indexed="81"/>
            <rFont val="Tahoma"/>
            <family val="2"/>
          </rPr>
          <t xml:space="preserve">
ej för inmatning</t>
        </r>
      </text>
    </comment>
    <comment ref="G99" authorId="1" shapeId="0" xr:uid="{49D61D49-EEB3-4AF6-8E86-F733237D1050}">
      <text>
        <r>
          <rPr>
            <b/>
            <sz val="9"/>
            <color indexed="81"/>
            <rFont val="Tahoma"/>
            <family val="2"/>
          </rPr>
          <t>Tomas Wisell:</t>
        </r>
        <r>
          <rPr>
            <sz val="9"/>
            <color indexed="81"/>
            <rFont val="Tahoma"/>
            <family val="2"/>
          </rPr>
          <t xml:space="preserve">
ej för inmatning</t>
        </r>
      </text>
    </comment>
    <comment ref="C100" authorId="1" shapeId="0" xr:uid="{E27E008B-4034-48CF-BEDD-962AE2FEC5E1}">
      <text>
        <r>
          <rPr>
            <b/>
            <sz val="9"/>
            <color indexed="81"/>
            <rFont val="Tahoma"/>
            <family val="2"/>
          </rPr>
          <t>Tomas Wisell:</t>
        </r>
        <r>
          <rPr>
            <sz val="9"/>
            <color indexed="81"/>
            <rFont val="Tahoma"/>
            <family val="2"/>
          </rPr>
          <t xml:space="preserve">
* inkl lokaltåg i Stockholm (Saltsjöbanan, Roslagsbanan)</t>
        </r>
      </text>
    </comment>
    <comment ref="G100" authorId="1" shapeId="0" xr:uid="{6BDE3783-8FF9-457A-8B0E-0A00EBA11999}">
      <text>
        <r>
          <rPr>
            <b/>
            <sz val="9"/>
            <color indexed="81"/>
            <rFont val="Tahoma"/>
            <family val="2"/>
          </rPr>
          <t>Tomas Wisell:</t>
        </r>
        <r>
          <rPr>
            <sz val="9"/>
            <color indexed="81"/>
            <rFont val="Tahoma"/>
            <family val="2"/>
          </rPr>
          <t xml:space="preserve">
ej för inmatning</t>
        </r>
      </text>
    </comment>
    <comment ref="G101" authorId="1" shapeId="0" xr:uid="{F72E9E6D-E506-4B5D-8E51-B52FE355C6C1}">
      <text>
        <r>
          <rPr>
            <b/>
            <sz val="9"/>
            <color indexed="81"/>
            <rFont val="Tahoma"/>
            <family val="2"/>
          </rPr>
          <t>Tomas Wisell:</t>
        </r>
        <r>
          <rPr>
            <sz val="9"/>
            <color indexed="81"/>
            <rFont val="Tahoma"/>
            <family val="2"/>
          </rPr>
          <t xml:space="preserve">
ej för inmatning</t>
        </r>
      </text>
    </comment>
    <comment ref="G102" authorId="1" shapeId="0" xr:uid="{6B2E81ED-A869-425D-A105-3C3CB6AFAB2E}">
      <text>
        <r>
          <rPr>
            <b/>
            <sz val="9"/>
            <color indexed="81"/>
            <rFont val="Tahoma"/>
            <family val="2"/>
          </rPr>
          <t>Tomas Wisell:</t>
        </r>
        <r>
          <rPr>
            <sz val="9"/>
            <color indexed="81"/>
            <rFont val="Tahoma"/>
            <family val="2"/>
          </rPr>
          <t xml:space="preserve">
ej för inmatning</t>
        </r>
      </text>
    </comment>
    <comment ref="G103" authorId="1" shapeId="0" xr:uid="{E47BB109-5771-4CA3-A6E7-2FF96030DFA0}">
      <text>
        <r>
          <rPr>
            <b/>
            <sz val="9"/>
            <color indexed="81"/>
            <rFont val="Tahoma"/>
            <family val="2"/>
          </rPr>
          <t>Tomas Wisell:</t>
        </r>
        <r>
          <rPr>
            <sz val="9"/>
            <color indexed="81"/>
            <rFont val="Tahoma"/>
            <family val="2"/>
          </rPr>
          <t xml:space="preserve">
ej för inmatning</t>
        </r>
      </text>
    </comment>
    <comment ref="G104" authorId="1" shapeId="0" xr:uid="{EB433918-2B33-4279-A381-E4785263DE95}">
      <text>
        <r>
          <rPr>
            <b/>
            <sz val="9"/>
            <color indexed="81"/>
            <rFont val="Tahoma"/>
            <family val="2"/>
          </rPr>
          <t>Tomas Wisell:</t>
        </r>
        <r>
          <rPr>
            <sz val="9"/>
            <color indexed="81"/>
            <rFont val="Tahoma"/>
            <family val="2"/>
          </rPr>
          <t xml:space="preserve">
ej för inmatning</t>
        </r>
      </text>
    </comment>
    <comment ref="G105" authorId="1" shapeId="0" xr:uid="{7510CE0E-CD39-482E-951D-71D27185A199}">
      <text>
        <r>
          <rPr>
            <b/>
            <sz val="9"/>
            <color indexed="81"/>
            <rFont val="Tahoma"/>
            <family val="2"/>
          </rPr>
          <t>Tomas Wisell:</t>
        </r>
        <r>
          <rPr>
            <sz val="9"/>
            <color indexed="81"/>
            <rFont val="Tahoma"/>
            <family val="2"/>
          </rPr>
          <t xml:space="preserve">
ej för inmatning</t>
        </r>
      </text>
    </comment>
    <comment ref="G106" authorId="1" shapeId="0" xr:uid="{7D6D9BF4-E797-4D9A-97ED-2DB8F7720A86}">
      <text>
        <r>
          <rPr>
            <b/>
            <sz val="9"/>
            <color indexed="81"/>
            <rFont val="Tahoma"/>
            <family val="2"/>
          </rPr>
          <t>Tomas Wisell:</t>
        </r>
        <r>
          <rPr>
            <sz val="9"/>
            <color indexed="81"/>
            <rFont val="Tahoma"/>
            <family val="2"/>
          </rPr>
          <t xml:space="preserve">
ej för inmatning</t>
        </r>
      </text>
    </comment>
    <comment ref="G107" authorId="1" shapeId="0" xr:uid="{665F22C6-09E7-47A3-87F1-26BDCAEB91C7}">
      <text>
        <r>
          <rPr>
            <b/>
            <sz val="9"/>
            <color indexed="81"/>
            <rFont val="Tahoma"/>
            <family val="2"/>
          </rPr>
          <t>Tomas Wisell:</t>
        </r>
        <r>
          <rPr>
            <sz val="9"/>
            <color indexed="81"/>
            <rFont val="Tahoma"/>
            <family val="2"/>
          </rPr>
          <t xml:space="preserve">
ej för inmatning</t>
        </r>
      </text>
    </comment>
    <comment ref="G108" authorId="1" shapeId="0" xr:uid="{75A27A86-1FF3-47C9-BB7F-9A5AD94E66B0}">
      <text>
        <r>
          <rPr>
            <b/>
            <sz val="9"/>
            <color indexed="81"/>
            <rFont val="Tahoma"/>
            <family val="2"/>
          </rPr>
          <t>Tomas Wisell:</t>
        </r>
        <r>
          <rPr>
            <sz val="9"/>
            <color indexed="81"/>
            <rFont val="Tahoma"/>
            <family val="2"/>
          </rPr>
          <t xml:space="preserve">
ej för inmatning</t>
        </r>
      </text>
    </comment>
    <comment ref="C109" authorId="1" shapeId="0" xr:uid="{4DA0B6CA-758F-4E29-9EEB-EE219400A30C}">
      <text>
        <r>
          <rPr>
            <b/>
            <sz val="9"/>
            <color indexed="81"/>
            <rFont val="Tahoma"/>
            <family val="2"/>
          </rPr>
          <t>Tomas Wisell:</t>
        </r>
        <r>
          <rPr>
            <sz val="9"/>
            <color indexed="81"/>
            <rFont val="Tahoma"/>
            <family val="2"/>
          </rPr>
          <t xml:space="preserve">
* inkl lokaltåg i Stockholm (Saltsjöbanan, Roslagsbanan)</t>
        </r>
      </text>
    </comment>
    <comment ref="G109" authorId="1" shapeId="0" xr:uid="{6E33B23E-48E0-4C5D-91D5-FCEF720E8E1A}">
      <text>
        <r>
          <rPr>
            <b/>
            <sz val="9"/>
            <color indexed="81"/>
            <rFont val="Tahoma"/>
            <family val="2"/>
          </rPr>
          <t>Tomas Wisell:</t>
        </r>
        <r>
          <rPr>
            <sz val="9"/>
            <color indexed="81"/>
            <rFont val="Tahoma"/>
            <family val="2"/>
          </rPr>
          <t xml:space="preserve">
ej för inmatning</t>
        </r>
      </text>
    </comment>
    <comment ref="G110" authorId="1" shapeId="0" xr:uid="{34422913-FFA8-492D-B4FF-11788C90BFAB}">
      <text>
        <r>
          <rPr>
            <b/>
            <sz val="9"/>
            <color indexed="81"/>
            <rFont val="Tahoma"/>
            <family val="2"/>
          </rPr>
          <t>Tomas Wisell:</t>
        </r>
        <r>
          <rPr>
            <sz val="9"/>
            <color indexed="81"/>
            <rFont val="Tahoma"/>
            <family val="2"/>
          </rPr>
          <t xml:space="preserve">
ej för inmatning</t>
        </r>
      </text>
    </comment>
    <comment ref="G111" authorId="1" shapeId="0" xr:uid="{29B9BE4A-6562-41B1-AAC6-A295AB9338C3}">
      <text>
        <r>
          <rPr>
            <b/>
            <sz val="9"/>
            <color indexed="81"/>
            <rFont val="Tahoma"/>
            <family val="2"/>
          </rPr>
          <t>Tomas Wisell:</t>
        </r>
        <r>
          <rPr>
            <sz val="9"/>
            <color indexed="81"/>
            <rFont val="Tahoma"/>
            <family val="2"/>
          </rPr>
          <t xml:space="preserve">
ej för inmatning</t>
        </r>
      </text>
    </comment>
    <comment ref="G112" authorId="1" shapeId="0" xr:uid="{55BB89FC-6985-4ED1-9058-19C0484218ED}">
      <text>
        <r>
          <rPr>
            <b/>
            <sz val="9"/>
            <color indexed="81"/>
            <rFont val="Tahoma"/>
            <family val="2"/>
          </rPr>
          <t>Tomas Wisell:</t>
        </r>
        <r>
          <rPr>
            <sz val="9"/>
            <color indexed="81"/>
            <rFont val="Tahoma"/>
            <family val="2"/>
          </rPr>
          <t xml:space="preserve">
ej för inmatning</t>
        </r>
      </text>
    </comment>
    <comment ref="G113" authorId="1" shapeId="0" xr:uid="{0198D146-712A-4CFB-81F6-29EBC442BD51}">
      <text>
        <r>
          <rPr>
            <b/>
            <sz val="9"/>
            <color indexed="81"/>
            <rFont val="Tahoma"/>
            <family val="2"/>
          </rPr>
          <t>Tomas Wisell:</t>
        </r>
        <r>
          <rPr>
            <sz val="9"/>
            <color indexed="81"/>
            <rFont val="Tahoma"/>
            <family val="2"/>
          </rPr>
          <t xml:space="preserve">
ej för inmatning</t>
        </r>
      </text>
    </comment>
    <comment ref="G114" authorId="1" shapeId="0" xr:uid="{2641A179-C4DA-4CB9-9988-B7FE22B8535A}">
      <text>
        <r>
          <rPr>
            <b/>
            <sz val="9"/>
            <color indexed="81"/>
            <rFont val="Tahoma"/>
            <family val="2"/>
          </rPr>
          <t>Tomas Wisell:</t>
        </r>
        <r>
          <rPr>
            <sz val="9"/>
            <color indexed="81"/>
            <rFont val="Tahoma"/>
            <family val="2"/>
          </rPr>
          <t xml:space="preserve">
ej för inmatning</t>
        </r>
      </text>
    </comment>
    <comment ref="G115" authorId="1" shapeId="0" xr:uid="{11569EF4-14FE-42B8-8B2B-EDEE33B0C0C7}">
      <text>
        <r>
          <rPr>
            <b/>
            <sz val="9"/>
            <color indexed="81"/>
            <rFont val="Tahoma"/>
            <family val="2"/>
          </rPr>
          <t>Tomas Wisell:</t>
        </r>
        <r>
          <rPr>
            <sz val="9"/>
            <color indexed="81"/>
            <rFont val="Tahoma"/>
            <family val="2"/>
          </rPr>
          <t xml:space="preserve">
ej för inmatning</t>
        </r>
      </text>
    </comment>
    <comment ref="G116" authorId="1" shapeId="0" xr:uid="{03DEFB78-78AD-4533-A003-2FFBCDA97337}">
      <text>
        <r>
          <rPr>
            <b/>
            <sz val="9"/>
            <color indexed="81"/>
            <rFont val="Tahoma"/>
            <family val="2"/>
          </rPr>
          <t>Tomas Wisell:</t>
        </r>
        <r>
          <rPr>
            <sz val="9"/>
            <color indexed="81"/>
            <rFont val="Tahoma"/>
            <family val="2"/>
          </rPr>
          <t xml:space="preserve">
ej för inmatning</t>
        </r>
      </text>
    </comment>
    <comment ref="G117" authorId="1" shapeId="0" xr:uid="{3AABA312-753C-4344-B13A-27B4211F8506}">
      <text>
        <r>
          <rPr>
            <b/>
            <sz val="9"/>
            <color indexed="81"/>
            <rFont val="Tahoma"/>
            <family val="2"/>
          </rPr>
          <t>Tomas Wisell:</t>
        </r>
        <r>
          <rPr>
            <sz val="9"/>
            <color indexed="81"/>
            <rFont val="Tahoma"/>
            <family val="2"/>
          </rPr>
          <t xml:space="preserve">
ej för inmatning</t>
        </r>
      </text>
    </comment>
    <comment ref="C118" authorId="1" shapeId="0" xr:uid="{A8286341-C6BB-4F95-83E3-17687595A33C}">
      <text>
        <r>
          <rPr>
            <b/>
            <sz val="9"/>
            <color indexed="81"/>
            <rFont val="Tahoma"/>
            <family val="2"/>
          </rPr>
          <t>Tomas Wisell:</t>
        </r>
        <r>
          <rPr>
            <sz val="9"/>
            <color indexed="81"/>
            <rFont val="Tahoma"/>
            <family val="2"/>
          </rPr>
          <t xml:space="preserve">
* inkl lokaltåg i Stockholm (Saltsjöbanan, Roslagsbanan)</t>
        </r>
      </text>
    </comment>
    <comment ref="G118" authorId="1" shapeId="0" xr:uid="{5EA7B53E-38F3-4307-97ED-3C8189366F71}">
      <text>
        <r>
          <rPr>
            <b/>
            <sz val="9"/>
            <color indexed="81"/>
            <rFont val="Tahoma"/>
            <family val="2"/>
          </rPr>
          <t>Tomas Wisell:</t>
        </r>
        <r>
          <rPr>
            <sz val="9"/>
            <color indexed="81"/>
            <rFont val="Tahoma"/>
            <family val="2"/>
          </rPr>
          <t xml:space="preserve">
ej för inmatning</t>
        </r>
      </text>
    </comment>
    <comment ref="G119" authorId="1" shapeId="0" xr:uid="{0291B29C-80CA-46C2-A9A7-1B77D46C4FDE}">
      <text>
        <r>
          <rPr>
            <b/>
            <sz val="9"/>
            <color indexed="81"/>
            <rFont val="Tahoma"/>
            <family val="2"/>
          </rPr>
          <t>Tomas Wisell:</t>
        </r>
        <r>
          <rPr>
            <sz val="9"/>
            <color indexed="81"/>
            <rFont val="Tahoma"/>
            <family val="2"/>
          </rPr>
          <t xml:space="preserve">
ej för inmatning</t>
        </r>
      </text>
    </comment>
    <comment ref="G120" authorId="1" shapeId="0" xr:uid="{23567F14-A614-452C-9570-7BF7613EEC89}">
      <text>
        <r>
          <rPr>
            <b/>
            <sz val="9"/>
            <color indexed="81"/>
            <rFont val="Tahoma"/>
            <family val="2"/>
          </rPr>
          <t>Tomas Wisell:</t>
        </r>
        <r>
          <rPr>
            <sz val="9"/>
            <color indexed="81"/>
            <rFont val="Tahoma"/>
            <family val="2"/>
          </rPr>
          <t xml:space="preserve">
ej för inmatning</t>
        </r>
      </text>
    </comment>
    <comment ref="G121" authorId="1" shapeId="0" xr:uid="{9BB049EB-4DAB-4B73-B506-71AAC5946520}">
      <text>
        <r>
          <rPr>
            <b/>
            <sz val="9"/>
            <color indexed="81"/>
            <rFont val="Tahoma"/>
            <family val="2"/>
          </rPr>
          <t>Tomas Wisell:</t>
        </r>
        <r>
          <rPr>
            <sz val="9"/>
            <color indexed="81"/>
            <rFont val="Tahoma"/>
            <family val="2"/>
          </rPr>
          <t xml:space="preserve">
ej för inmatning</t>
        </r>
      </text>
    </comment>
    <comment ref="G122" authorId="1" shapeId="0" xr:uid="{E3D07A04-4130-4DEE-BE46-9181543974C9}">
      <text>
        <r>
          <rPr>
            <b/>
            <sz val="9"/>
            <color indexed="81"/>
            <rFont val="Tahoma"/>
            <family val="2"/>
          </rPr>
          <t>Tomas Wisell:</t>
        </r>
        <r>
          <rPr>
            <sz val="9"/>
            <color indexed="81"/>
            <rFont val="Tahoma"/>
            <family val="2"/>
          </rPr>
          <t xml:space="preserve">
ej för inmatning</t>
        </r>
      </text>
    </comment>
    <comment ref="G123" authorId="1" shapeId="0" xr:uid="{751C16D3-BA18-4312-91D7-BB638C4DF1F0}">
      <text>
        <r>
          <rPr>
            <b/>
            <sz val="9"/>
            <color indexed="81"/>
            <rFont val="Tahoma"/>
            <family val="2"/>
          </rPr>
          <t>Tomas Wisell:</t>
        </r>
        <r>
          <rPr>
            <sz val="9"/>
            <color indexed="81"/>
            <rFont val="Tahoma"/>
            <family val="2"/>
          </rPr>
          <t xml:space="preserve">
ej för inmatning</t>
        </r>
      </text>
    </comment>
    <comment ref="G124" authorId="1" shapeId="0" xr:uid="{BD1B92EF-9CAB-4E05-9754-EB95F5625309}">
      <text>
        <r>
          <rPr>
            <b/>
            <sz val="9"/>
            <color indexed="81"/>
            <rFont val="Tahoma"/>
            <family val="2"/>
          </rPr>
          <t>Tomas Wisell:</t>
        </r>
        <r>
          <rPr>
            <sz val="9"/>
            <color indexed="81"/>
            <rFont val="Tahoma"/>
            <family val="2"/>
          </rPr>
          <t xml:space="preserve">
ej för inmatning</t>
        </r>
      </text>
    </comment>
    <comment ref="G125" authorId="1" shapeId="0" xr:uid="{4CCF3F59-4163-443C-9050-D3D26AD0C000}">
      <text>
        <r>
          <rPr>
            <b/>
            <sz val="9"/>
            <color indexed="81"/>
            <rFont val="Tahoma"/>
            <family val="2"/>
          </rPr>
          <t>Tomas Wisell:</t>
        </r>
        <r>
          <rPr>
            <sz val="9"/>
            <color indexed="81"/>
            <rFont val="Tahoma"/>
            <family val="2"/>
          </rPr>
          <t xml:space="preserve">
ej för inmatning</t>
        </r>
      </text>
    </comment>
    <comment ref="G126" authorId="1" shapeId="0" xr:uid="{A66B2F08-09A3-47F7-BEC5-EB389A4E8A5B}">
      <text>
        <r>
          <rPr>
            <b/>
            <sz val="9"/>
            <color indexed="81"/>
            <rFont val="Tahoma"/>
            <family val="2"/>
          </rPr>
          <t>Tomas Wisell:</t>
        </r>
        <r>
          <rPr>
            <sz val="9"/>
            <color indexed="81"/>
            <rFont val="Tahoma"/>
            <family val="2"/>
          </rPr>
          <t xml:space="preserve">
ej för inmatning</t>
        </r>
      </text>
    </comment>
    <comment ref="B128" authorId="1" shapeId="0" xr:uid="{5903244A-B936-4B10-B55D-5CA9E2BADC42}">
      <text>
        <r>
          <rPr>
            <b/>
            <sz val="9"/>
            <color indexed="81"/>
            <rFont val="Tahoma"/>
            <family val="2"/>
          </rPr>
          <t>IVL:</t>
        </r>
        <r>
          <rPr>
            <sz val="9"/>
            <color indexed="81"/>
            <rFont val="Tahoma"/>
            <family val="2"/>
          </rPr>
          <t xml:space="preserve">
Dessa används om man har åkt buss i kollektivtrafiken. 
Om man har åkt abonnerad eller egen buss används kategorin: Buss- egen (ägs av myndighet eller hyrd), under avsnittet Körsträcka Personbil och egen buss.</t>
        </r>
      </text>
    </comment>
    <comment ref="G128" authorId="1" shapeId="0" xr:uid="{4AFBFEB1-B6E4-4B76-AFAA-C624F61D717D}">
      <text>
        <r>
          <rPr>
            <b/>
            <sz val="9"/>
            <color indexed="81"/>
            <rFont val="Tahoma"/>
            <family val="2"/>
          </rPr>
          <t>Tomas Wisell:</t>
        </r>
        <r>
          <rPr>
            <sz val="9"/>
            <color indexed="81"/>
            <rFont val="Tahoma"/>
            <family val="2"/>
          </rPr>
          <t xml:space="preserve">
ej för inmatning</t>
        </r>
      </text>
    </comment>
    <comment ref="G129" authorId="1" shapeId="0" xr:uid="{E52D58C9-FEC0-4B21-B3EC-CA57C6DC955D}">
      <text>
        <r>
          <rPr>
            <b/>
            <sz val="9"/>
            <color indexed="81"/>
            <rFont val="Tahoma"/>
            <family val="2"/>
          </rPr>
          <t>Tomas Wisell:</t>
        </r>
        <r>
          <rPr>
            <sz val="9"/>
            <color indexed="81"/>
            <rFont val="Tahoma"/>
            <family val="2"/>
          </rPr>
          <t xml:space="preserve">
ej för inmatning</t>
        </r>
      </text>
    </comment>
    <comment ref="G130" authorId="1" shapeId="0" xr:uid="{C628746E-3AB7-40F5-927C-C3C1506E8263}">
      <text>
        <r>
          <rPr>
            <b/>
            <sz val="9"/>
            <color indexed="81"/>
            <rFont val="Tahoma"/>
            <family val="2"/>
          </rPr>
          <t>Tomas Wisell:</t>
        </r>
        <r>
          <rPr>
            <sz val="9"/>
            <color indexed="81"/>
            <rFont val="Tahoma"/>
            <family val="2"/>
          </rPr>
          <t xml:space="preserve">
ej för inmatning</t>
        </r>
      </text>
    </comment>
    <comment ref="G131" authorId="1" shapeId="0" xr:uid="{97655263-3488-4708-A46A-68335CEC08AB}">
      <text>
        <r>
          <rPr>
            <b/>
            <sz val="9"/>
            <color indexed="81"/>
            <rFont val="Tahoma"/>
            <family val="2"/>
          </rPr>
          <t>Tomas Wisell:</t>
        </r>
        <r>
          <rPr>
            <sz val="9"/>
            <color indexed="81"/>
            <rFont val="Tahoma"/>
            <family val="2"/>
          </rPr>
          <t xml:space="preserve">
ej för inmatning</t>
        </r>
      </text>
    </comment>
    <comment ref="G132" authorId="1" shapeId="0" xr:uid="{04A17683-C2E3-4F5A-8832-57972A91418D}">
      <text>
        <r>
          <rPr>
            <b/>
            <sz val="9"/>
            <color indexed="81"/>
            <rFont val="Tahoma"/>
            <family val="2"/>
          </rPr>
          <t>Tomas Wisell:</t>
        </r>
        <r>
          <rPr>
            <sz val="9"/>
            <color indexed="81"/>
            <rFont val="Tahoma"/>
            <family val="2"/>
          </rPr>
          <t xml:space="preserve">
ej för inmatning</t>
        </r>
      </text>
    </comment>
    <comment ref="G133" authorId="1" shapeId="0" xr:uid="{853C19E7-2815-4A31-BD26-1966610C9709}">
      <text>
        <r>
          <rPr>
            <b/>
            <sz val="9"/>
            <color indexed="81"/>
            <rFont val="Tahoma"/>
            <family val="2"/>
          </rPr>
          <t>Tomas Wisell:</t>
        </r>
        <r>
          <rPr>
            <sz val="9"/>
            <color indexed="81"/>
            <rFont val="Tahoma"/>
            <family val="2"/>
          </rPr>
          <t xml:space="preserve">
ej för inmatning</t>
        </r>
      </text>
    </comment>
    <comment ref="G134" authorId="1" shapeId="0" xr:uid="{6E56334B-0F7C-43E3-A09C-21E4D86C20C6}">
      <text>
        <r>
          <rPr>
            <b/>
            <sz val="9"/>
            <color indexed="81"/>
            <rFont val="Tahoma"/>
            <family val="2"/>
          </rPr>
          <t>Tomas Wisell:</t>
        </r>
        <r>
          <rPr>
            <sz val="9"/>
            <color indexed="81"/>
            <rFont val="Tahoma"/>
            <family val="2"/>
          </rPr>
          <t xml:space="preserve">
ej för inmatning</t>
        </r>
      </text>
    </comment>
    <comment ref="G135" authorId="1" shapeId="0" xr:uid="{078493A4-CAE8-4532-AE10-B9142317112E}">
      <text>
        <r>
          <rPr>
            <b/>
            <sz val="9"/>
            <color indexed="81"/>
            <rFont val="Tahoma"/>
            <family val="2"/>
          </rPr>
          <t>Tomas Wisell:</t>
        </r>
        <r>
          <rPr>
            <sz val="9"/>
            <color indexed="81"/>
            <rFont val="Tahoma"/>
            <family val="2"/>
          </rPr>
          <t xml:space="preserve">
ej för inmatning</t>
        </r>
      </text>
    </comment>
    <comment ref="G136" authorId="1" shapeId="0" xr:uid="{E6812B57-4C08-47A5-A437-FF614DD51865}">
      <text>
        <r>
          <rPr>
            <b/>
            <sz val="9"/>
            <color indexed="81"/>
            <rFont val="Tahoma"/>
            <family val="2"/>
          </rPr>
          <t>Tomas Wisell:</t>
        </r>
        <r>
          <rPr>
            <sz val="9"/>
            <color indexed="81"/>
            <rFont val="Tahoma"/>
            <family val="2"/>
          </rPr>
          <t xml:space="preserve">
ej för inmatning</t>
        </r>
      </text>
    </comment>
    <comment ref="G137" authorId="1" shapeId="0" xr:uid="{B05E3D23-DCDF-4D1F-9EED-6DFCE881FD81}">
      <text>
        <r>
          <rPr>
            <b/>
            <sz val="9"/>
            <color indexed="81"/>
            <rFont val="Tahoma"/>
            <family val="2"/>
          </rPr>
          <t>Tomas Wisell:</t>
        </r>
        <r>
          <rPr>
            <sz val="9"/>
            <color indexed="81"/>
            <rFont val="Tahoma"/>
            <family val="2"/>
          </rPr>
          <t xml:space="preserve">
ej för inmatning</t>
        </r>
      </text>
    </comment>
    <comment ref="G138" authorId="1" shapeId="0" xr:uid="{51BA8064-49BD-4529-9645-406B2FFFACA8}">
      <text>
        <r>
          <rPr>
            <b/>
            <sz val="9"/>
            <color indexed="81"/>
            <rFont val="Tahoma"/>
            <family val="2"/>
          </rPr>
          <t>Tomas Wisell:</t>
        </r>
        <r>
          <rPr>
            <sz val="9"/>
            <color indexed="81"/>
            <rFont val="Tahoma"/>
            <family val="2"/>
          </rPr>
          <t xml:space="preserve">
ej för inmatning</t>
        </r>
      </text>
    </comment>
    <comment ref="G139" authorId="1" shapeId="0" xr:uid="{7835B89C-07EC-4C55-9B1C-E31DA27D16E3}">
      <text>
        <r>
          <rPr>
            <b/>
            <sz val="9"/>
            <color indexed="81"/>
            <rFont val="Tahoma"/>
            <family val="2"/>
          </rPr>
          <t>Tomas Wisell:</t>
        </r>
        <r>
          <rPr>
            <sz val="9"/>
            <color indexed="81"/>
            <rFont val="Tahoma"/>
            <family val="2"/>
          </rPr>
          <t xml:space="preserve">
ej för inmatning</t>
        </r>
      </text>
    </comment>
    <comment ref="G140" authorId="1" shapeId="0" xr:uid="{4D9ACB89-FE99-4ECF-A931-EB1A21107A7E}">
      <text>
        <r>
          <rPr>
            <b/>
            <sz val="9"/>
            <color indexed="81"/>
            <rFont val="Tahoma"/>
            <family val="2"/>
          </rPr>
          <t>Tomas Wisell:</t>
        </r>
        <r>
          <rPr>
            <sz val="9"/>
            <color indexed="81"/>
            <rFont val="Tahoma"/>
            <family val="2"/>
          </rPr>
          <t xml:space="preserve">
ej för inmatning</t>
        </r>
      </text>
    </comment>
    <comment ref="G141" authorId="1" shapeId="0" xr:uid="{4285568C-B759-40F8-8695-D0C91A1A662C}">
      <text>
        <r>
          <rPr>
            <b/>
            <sz val="9"/>
            <color indexed="81"/>
            <rFont val="Tahoma"/>
            <family val="2"/>
          </rPr>
          <t>Tomas Wisell:</t>
        </r>
        <r>
          <rPr>
            <sz val="9"/>
            <color indexed="81"/>
            <rFont val="Tahoma"/>
            <family val="2"/>
          </rPr>
          <t xml:space="preserve">
ej för inmatning</t>
        </r>
      </text>
    </comment>
    <comment ref="G142" authorId="1" shapeId="0" xr:uid="{97A49D2A-882E-4E4C-B9EF-2963AE3C1278}">
      <text>
        <r>
          <rPr>
            <b/>
            <sz val="9"/>
            <color indexed="81"/>
            <rFont val="Tahoma"/>
            <family val="2"/>
          </rPr>
          <t>Tomas Wisell:</t>
        </r>
        <r>
          <rPr>
            <sz val="9"/>
            <color indexed="81"/>
            <rFont val="Tahoma"/>
            <family val="2"/>
          </rPr>
          <t xml:space="preserve">
ej för inmatning</t>
        </r>
      </text>
    </comment>
    <comment ref="G143" authorId="1" shapeId="0" xr:uid="{8AE4C4B3-3A94-4CF2-AF3D-22E0C045D03F}">
      <text>
        <r>
          <rPr>
            <b/>
            <sz val="9"/>
            <color indexed="81"/>
            <rFont val="Tahoma"/>
            <family val="2"/>
          </rPr>
          <t>Tomas Wisell:</t>
        </r>
        <r>
          <rPr>
            <sz val="9"/>
            <color indexed="81"/>
            <rFont val="Tahoma"/>
            <family val="2"/>
          </rPr>
          <t xml:space="preserve">
ej för inmatning</t>
        </r>
      </text>
    </comment>
    <comment ref="G144" authorId="1" shapeId="0" xr:uid="{15F76CFE-AEF5-4AAE-A34F-344214AD92AB}">
      <text>
        <r>
          <rPr>
            <b/>
            <sz val="9"/>
            <color indexed="81"/>
            <rFont val="Tahoma"/>
            <family val="2"/>
          </rPr>
          <t>Tomas Wisell:</t>
        </r>
        <r>
          <rPr>
            <sz val="9"/>
            <color indexed="81"/>
            <rFont val="Tahoma"/>
            <family val="2"/>
          </rPr>
          <t xml:space="preserve">
ej för inmatning</t>
        </r>
      </text>
    </comment>
    <comment ref="G145" authorId="1" shapeId="0" xr:uid="{FEB9C4E3-6199-464B-9FF0-D333A46E02AC}">
      <text>
        <r>
          <rPr>
            <b/>
            <sz val="9"/>
            <color indexed="81"/>
            <rFont val="Tahoma"/>
            <family val="2"/>
          </rPr>
          <t>Tomas Wisell:</t>
        </r>
        <r>
          <rPr>
            <sz val="9"/>
            <color indexed="81"/>
            <rFont val="Tahoma"/>
            <family val="2"/>
          </rPr>
          <t xml:space="preserve">
ej för inmatning</t>
        </r>
      </text>
    </comment>
    <comment ref="G146" authorId="1" shapeId="0" xr:uid="{9B302174-F3DD-48CD-B982-90F304B8A0A1}">
      <text>
        <r>
          <rPr>
            <b/>
            <sz val="9"/>
            <color indexed="81"/>
            <rFont val="Tahoma"/>
            <family val="2"/>
          </rPr>
          <t>Tomas Wisell:</t>
        </r>
        <r>
          <rPr>
            <sz val="9"/>
            <color indexed="81"/>
            <rFont val="Tahoma"/>
            <family val="2"/>
          </rPr>
          <t xml:space="preserve">
ej för inmatning</t>
        </r>
      </text>
    </comment>
    <comment ref="G147" authorId="1" shapeId="0" xr:uid="{F8D8ED61-E11B-4AA2-A69F-7EC6B2A5FC55}">
      <text>
        <r>
          <rPr>
            <b/>
            <sz val="9"/>
            <color indexed="81"/>
            <rFont val="Tahoma"/>
            <family val="2"/>
          </rPr>
          <t>Tomas Wisell:</t>
        </r>
        <r>
          <rPr>
            <sz val="9"/>
            <color indexed="81"/>
            <rFont val="Tahoma"/>
            <family val="2"/>
          </rPr>
          <t xml:space="preserve">
ej för inmatning</t>
        </r>
      </text>
    </comment>
    <comment ref="G148" authorId="1" shapeId="0" xr:uid="{4C176DF5-4D4E-4633-9B2C-B6DBD2035A56}">
      <text>
        <r>
          <rPr>
            <b/>
            <sz val="9"/>
            <color indexed="81"/>
            <rFont val="Tahoma"/>
            <family val="2"/>
          </rPr>
          <t>Tomas Wisell:</t>
        </r>
        <r>
          <rPr>
            <sz val="9"/>
            <color indexed="81"/>
            <rFont val="Tahoma"/>
            <family val="2"/>
          </rPr>
          <t xml:space="preserve">
ej för inmatning</t>
        </r>
      </text>
    </comment>
    <comment ref="G149" authorId="1" shapeId="0" xr:uid="{30BCD134-8EFC-48AE-ADED-82C150746A9B}">
      <text>
        <r>
          <rPr>
            <b/>
            <sz val="9"/>
            <color indexed="81"/>
            <rFont val="Tahoma"/>
            <family val="2"/>
          </rPr>
          <t>Tomas Wisell:</t>
        </r>
        <r>
          <rPr>
            <sz val="9"/>
            <color indexed="81"/>
            <rFont val="Tahoma"/>
            <family val="2"/>
          </rPr>
          <t xml:space="preserve">
ej för inmatning</t>
        </r>
      </text>
    </comment>
    <comment ref="G150" authorId="1" shapeId="0" xr:uid="{7711A93A-4E2F-4B33-BA3E-B8D043B3C200}">
      <text>
        <r>
          <rPr>
            <b/>
            <sz val="9"/>
            <color indexed="81"/>
            <rFont val="Tahoma"/>
            <family val="2"/>
          </rPr>
          <t>Tomas Wisell:</t>
        </r>
        <r>
          <rPr>
            <sz val="9"/>
            <color indexed="81"/>
            <rFont val="Tahoma"/>
            <family val="2"/>
          </rPr>
          <t xml:space="preserve">
ej för inmatning</t>
        </r>
      </text>
    </comment>
    <comment ref="G151" authorId="1" shapeId="0" xr:uid="{A1F219DB-7979-49F0-9E51-200E67FE6EBD}">
      <text>
        <r>
          <rPr>
            <b/>
            <sz val="9"/>
            <color indexed="81"/>
            <rFont val="Tahoma"/>
            <family val="2"/>
          </rPr>
          <t>Tomas Wisell:</t>
        </r>
        <r>
          <rPr>
            <sz val="9"/>
            <color indexed="81"/>
            <rFont val="Tahoma"/>
            <family val="2"/>
          </rPr>
          <t xml:space="preserve">
ej för inmatning</t>
        </r>
      </text>
    </comment>
    <comment ref="G152" authorId="1" shapeId="0" xr:uid="{7EF7D64D-12B6-4142-9E90-744B4E7D173D}">
      <text>
        <r>
          <rPr>
            <b/>
            <sz val="9"/>
            <color indexed="81"/>
            <rFont val="Tahoma"/>
            <family val="2"/>
          </rPr>
          <t>Tomas Wisell:</t>
        </r>
        <r>
          <rPr>
            <sz val="9"/>
            <color indexed="81"/>
            <rFont val="Tahoma"/>
            <family val="2"/>
          </rPr>
          <t xml:space="preserve">
ej för inmatning</t>
        </r>
      </text>
    </comment>
    <comment ref="G153" authorId="1" shapeId="0" xr:uid="{5DFBE8DE-3C62-459B-9ADB-C5F80EFF6291}">
      <text>
        <r>
          <rPr>
            <b/>
            <sz val="9"/>
            <color indexed="81"/>
            <rFont val="Tahoma"/>
            <family val="2"/>
          </rPr>
          <t>Tomas Wisell:</t>
        </r>
        <r>
          <rPr>
            <sz val="9"/>
            <color indexed="81"/>
            <rFont val="Tahoma"/>
            <family val="2"/>
          </rPr>
          <t xml:space="preserve">
ej för inmatning</t>
        </r>
      </text>
    </comment>
    <comment ref="G154" authorId="1" shapeId="0" xr:uid="{6635F4B9-C5C6-4C45-B58C-13A1CF4E4F4E}">
      <text>
        <r>
          <rPr>
            <b/>
            <sz val="9"/>
            <color indexed="81"/>
            <rFont val="Tahoma"/>
            <family val="2"/>
          </rPr>
          <t>Tomas Wisell:</t>
        </r>
        <r>
          <rPr>
            <sz val="9"/>
            <color indexed="81"/>
            <rFont val="Tahoma"/>
            <family val="2"/>
          </rPr>
          <t xml:space="preserve">
ej för inmatning</t>
        </r>
      </text>
    </comment>
    <comment ref="C155" authorId="1" shapeId="0" xr:uid="{99279D06-A9A7-46AB-8ED6-781D3007E565}">
      <text>
        <r>
          <rPr>
            <b/>
            <sz val="9"/>
            <color indexed="81"/>
            <rFont val="Tahoma"/>
            <family val="2"/>
          </rPr>
          <t>Tomas Wisell:</t>
        </r>
        <r>
          <rPr>
            <sz val="9"/>
            <color indexed="81"/>
            <rFont val="Tahoma"/>
            <family val="2"/>
          </rPr>
          <t xml:space="preserve">
* t.ex. Flygbussarna</t>
        </r>
      </text>
    </comment>
    <comment ref="G155" authorId="1" shapeId="0" xr:uid="{1B0DCAA4-B98B-471D-801E-1B493992A884}">
      <text>
        <r>
          <rPr>
            <b/>
            <sz val="9"/>
            <color indexed="81"/>
            <rFont val="Tahoma"/>
            <family val="2"/>
          </rPr>
          <t>Tomas Wisell:</t>
        </r>
        <r>
          <rPr>
            <sz val="9"/>
            <color indexed="81"/>
            <rFont val="Tahoma"/>
            <family val="2"/>
          </rPr>
          <t xml:space="preserve">
ej för inmatning</t>
        </r>
      </text>
    </comment>
    <comment ref="C156" authorId="1" shapeId="0" xr:uid="{0EE885A7-C61D-4596-BB9F-58AAABF817A8}">
      <text>
        <r>
          <rPr>
            <b/>
            <sz val="9"/>
            <color indexed="81"/>
            <rFont val="Tahoma"/>
            <family val="2"/>
          </rPr>
          <t>Tomas Wisell:</t>
        </r>
        <r>
          <rPr>
            <sz val="9"/>
            <color indexed="81"/>
            <rFont val="Tahoma"/>
            <family val="2"/>
          </rPr>
          <t xml:space="preserve">
* t.ex. Flygbussarna</t>
        </r>
      </text>
    </comment>
    <comment ref="G156" authorId="1" shapeId="0" xr:uid="{2D9A07BB-0794-42E4-886F-355BB04C4DD7}">
      <text>
        <r>
          <rPr>
            <b/>
            <sz val="9"/>
            <color indexed="81"/>
            <rFont val="Tahoma"/>
            <family val="2"/>
          </rPr>
          <t>Tomas Wisell:</t>
        </r>
        <r>
          <rPr>
            <sz val="9"/>
            <color indexed="81"/>
            <rFont val="Tahoma"/>
            <family val="2"/>
          </rPr>
          <t xml:space="preserve">
ej för inmatning</t>
        </r>
      </text>
    </comment>
    <comment ref="G158" authorId="1" shapeId="0" xr:uid="{F24413F3-ABB7-4690-BB17-EBCC7758EC60}">
      <text>
        <r>
          <rPr>
            <b/>
            <sz val="9"/>
            <color indexed="81"/>
            <rFont val="Tahoma"/>
            <family val="2"/>
          </rPr>
          <t>Tomas Wisell:</t>
        </r>
        <r>
          <rPr>
            <sz val="9"/>
            <color indexed="81"/>
            <rFont val="Tahoma"/>
            <family val="2"/>
          </rPr>
          <t xml:space="preserve">
ej för inmatning</t>
        </r>
      </text>
    </comment>
    <comment ref="G159" authorId="1" shapeId="0" xr:uid="{16C957BC-A69E-4B94-A547-437808E73DBC}">
      <text>
        <r>
          <rPr>
            <b/>
            <sz val="9"/>
            <color indexed="81"/>
            <rFont val="Tahoma"/>
            <family val="2"/>
          </rPr>
          <t>Tomas Wisell:</t>
        </r>
        <r>
          <rPr>
            <sz val="9"/>
            <color indexed="81"/>
            <rFont val="Tahoma"/>
            <family val="2"/>
          </rPr>
          <t xml:space="preserve">
ej för inmatning</t>
        </r>
      </text>
    </comment>
    <comment ref="G160" authorId="1" shapeId="0" xr:uid="{3271FB8A-262F-4908-BB14-43ACC438A1D1}">
      <text>
        <r>
          <rPr>
            <b/>
            <sz val="9"/>
            <color indexed="81"/>
            <rFont val="Tahoma"/>
            <family val="2"/>
          </rPr>
          <t>Tomas Wisell:</t>
        </r>
        <r>
          <rPr>
            <sz val="9"/>
            <color indexed="81"/>
            <rFont val="Tahoma"/>
            <family val="2"/>
          </rPr>
          <t xml:space="preserve">
ej för inmatning</t>
        </r>
      </text>
    </comment>
    <comment ref="G161" authorId="1" shapeId="0" xr:uid="{F9E29AEB-4EDF-444C-8874-7DB3049C5153}">
      <text>
        <r>
          <rPr>
            <b/>
            <sz val="9"/>
            <color indexed="81"/>
            <rFont val="Tahoma"/>
            <family val="2"/>
          </rPr>
          <t>Tomas Wisell:</t>
        </r>
        <r>
          <rPr>
            <sz val="9"/>
            <color indexed="81"/>
            <rFont val="Tahoma"/>
            <family val="2"/>
          </rPr>
          <t xml:space="preserve">
ej för inmatning</t>
        </r>
      </text>
    </comment>
    <comment ref="G163" authorId="1" shapeId="0" xr:uid="{697D80F1-A7FC-44F3-9401-B1D61D2C6011}">
      <text>
        <r>
          <rPr>
            <b/>
            <sz val="9"/>
            <color indexed="81"/>
            <rFont val="Tahoma"/>
            <family val="2"/>
          </rPr>
          <t>Tomas Wisell:</t>
        </r>
        <r>
          <rPr>
            <sz val="9"/>
            <color indexed="81"/>
            <rFont val="Tahoma"/>
            <family val="2"/>
          </rPr>
          <t xml:space="preserve">
ej för inmatning</t>
        </r>
      </text>
    </comment>
    <comment ref="G164" authorId="1" shapeId="0" xr:uid="{987CC92F-9453-46E9-8066-F7B5A6B8559B}">
      <text>
        <r>
          <rPr>
            <b/>
            <sz val="9"/>
            <color indexed="81"/>
            <rFont val="Tahoma"/>
            <family val="2"/>
          </rPr>
          <t>Tomas Wisell:</t>
        </r>
        <r>
          <rPr>
            <sz val="9"/>
            <color indexed="81"/>
            <rFont val="Tahoma"/>
            <family val="2"/>
          </rPr>
          <t xml:space="preserve">
ej för inmatning</t>
        </r>
      </text>
    </comment>
    <comment ref="G165" authorId="1" shapeId="0" xr:uid="{2C05FFDA-162D-47EC-9559-C2F987522A3A}">
      <text>
        <r>
          <rPr>
            <b/>
            <sz val="9"/>
            <color indexed="81"/>
            <rFont val="Tahoma"/>
            <family val="2"/>
          </rPr>
          <t>Tomas Wisell:</t>
        </r>
        <r>
          <rPr>
            <sz val="9"/>
            <color indexed="81"/>
            <rFont val="Tahoma"/>
            <family val="2"/>
          </rPr>
          <t xml:space="preserve">
ej för inmatning</t>
        </r>
      </text>
    </comment>
    <comment ref="G166" authorId="1" shapeId="0" xr:uid="{A19E0167-D1BE-4B53-A35C-C6E69375E071}">
      <text>
        <r>
          <rPr>
            <b/>
            <sz val="9"/>
            <color indexed="81"/>
            <rFont val="Tahoma"/>
            <family val="2"/>
          </rPr>
          <t>Tomas Wisell:</t>
        </r>
        <r>
          <rPr>
            <sz val="9"/>
            <color indexed="81"/>
            <rFont val="Tahoma"/>
            <family val="2"/>
          </rPr>
          <t xml:space="preserve">
ej för inmatning</t>
        </r>
      </text>
    </comment>
    <comment ref="B167" authorId="1" shapeId="0" xr:uid="{5CEFE74B-5390-44FF-B5F2-A0B03914A559}">
      <text>
        <r>
          <rPr>
            <b/>
            <sz val="9"/>
            <color indexed="81"/>
            <rFont val="Tahoma"/>
            <family val="2"/>
          </rPr>
          <t>Tomas Wisell:</t>
        </r>
        <r>
          <rPr>
            <sz val="9"/>
            <color indexed="81"/>
            <rFont val="Tahoma"/>
            <family val="2"/>
          </rPr>
          <t xml:space="preserve">
* Denna ska användas om man tar med bil på båtresan.</t>
        </r>
      </text>
    </comment>
    <comment ref="G167" authorId="1" shapeId="0" xr:uid="{E49C4A8D-E2A8-44FC-BE5B-EF4A2502FC69}">
      <text>
        <r>
          <rPr>
            <b/>
            <sz val="9"/>
            <color indexed="81"/>
            <rFont val="Tahoma"/>
            <family val="2"/>
          </rPr>
          <t>Tomas Wisell:</t>
        </r>
        <r>
          <rPr>
            <sz val="9"/>
            <color indexed="81"/>
            <rFont val="Tahoma"/>
            <family val="2"/>
          </rPr>
          <t xml:space="preserve">
ej för inmatning</t>
        </r>
      </text>
    </comment>
    <comment ref="G168" authorId="1" shapeId="0" xr:uid="{873E068D-2F8C-47E9-92FC-C523FCF5007F}">
      <text>
        <r>
          <rPr>
            <b/>
            <sz val="9"/>
            <color indexed="81"/>
            <rFont val="Tahoma"/>
            <family val="2"/>
          </rPr>
          <t>Tomas Wisell:</t>
        </r>
        <r>
          <rPr>
            <sz val="9"/>
            <color indexed="81"/>
            <rFont val="Tahoma"/>
            <family val="2"/>
          </rPr>
          <t xml:space="preserve">
ej för inmatning</t>
        </r>
      </text>
    </comment>
    <comment ref="G169" authorId="1" shapeId="0" xr:uid="{62E8D392-91ED-4F0C-9788-A9F0B9B4AFBB}">
      <text>
        <r>
          <rPr>
            <b/>
            <sz val="9"/>
            <color indexed="81"/>
            <rFont val="Tahoma"/>
            <family val="2"/>
          </rPr>
          <t>Tomas Wisell:</t>
        </r>
        <r>
          <rPr>
            <sz val="9"/>
            <color indexed="81"/>
            <rFont val="Tahoma"/>
            <family val="2"/>
          </rPr>
          <t xml:space="preserve">
ej för inmatning</t>
        </r>
      </text>
    </comment>
    <comment ref="G170" authorId="1" shapeId="0" xr:uid="{B78D4631-A14F-4DA0-942C-67A531339EA3}">
      <text>
        <r>
          <rPr>
            <b/>
            <sz val="9"/>
            <color indexed="81"/>
            <rFont val="Tahoma"/>
            <family val="2"/>
          </rPr>
          <t>Tomas Wisell:</t>
        </r>
        <r>
          <rPr>
            <sz val="9"/>
            <color indexed="81"/>
            <rFont val="Tahoma"/>
            <family val="2"/>
          </rPr>
          <t xml:space="preserve">
ej för inmatning</t>
        </r>
      </text>
    </comment>
    <comment ref="G171" authorId="1" shapeId="0" xr:uid="{9DA259AD-AF79-4F36-A2B3-7F5ED5687A4F}">
      <text>
        <r>
          <rPr>
            <b/>
            <sz val="9"/>
            <color indexed="81"/>
            <rFont val="Tahoma"/>
            <family val="2"/>
          </rPr>
          <t>Tomas Wisell:</t>
        </r>
        <r>
          <rPr>
            <sz val="9"/>
            <color indexed="81"/>
            <rFont val="Tahoma"/>
            <family val="2"/>
          </rPr>
          <t xml:space="preserve">
ej för inmatning</t>
        </r>
      </text>
    </comment>
    <comment ref="G172" authorId="1" shapeId="0" xr:uid="{3C1E91D0-A1FB-4889-A4C4-300CB4B2934C}">
      <text>
        <r>
          <rPr>
            <b/>
            <sz val="9"/>
            <color indexed="81"/>
            <rFont val="Tahoma"/>
            <family val="2"/>
          </rPr>
          <t>Tomas Wisell:</t>
        </r>
        <r>
          <rPr>
            <sz val="9"/>
            <color indexed="81"/>
            <rFont val="Tahoma"/>
            <family val="2"/>
          </rPr>
          <t xml:space="preserve">
ej för inmatning</t>
        </r>
      </text>
    </comment>
    <comment ref="G173" authorId="1" shapeId="0" xr:uid="{1A773D5D-7996-4A79-9AB9-AFECD8BDC5D7}">
      <text>
        <r>
          <rPr>
            <b/>
            <sz val="9"/>
            <color indexed="81"/>
            <rFont val="Tahoma"/>
            <family val="2"/>
          </rPr>
          <t>Tomas Wisell:</t>
        </r>
        <r>
          <rPr>
            <sz val="9"/>
            <color indexed="81"/>
            <rFont val="Tahoma"/>
            <family val="2"/>
          </rPr>
          <t xml:space="preserve">
ej för inmatning</t>
        </r>
      </text>
    </comment>
    <comment ref="G174" authorId="1" shapeId="0" xr:uid="{1E6B22E9-5AF2-4E7A-9C46-F6E40309AD62}">
      <text>
        <r>
          <rPr>
            <b/>
            <sz val="9"/>
            <color indexed="81"/>
            <rFont val="Tahoma"/>
            <family val="2"/>
          </rPr>
          <t>Tomas Wisell:</t>
        </r>
        <r>
          <rPr>
            <sz val="9"/>
            <color indexed="81"/>
            <rFont val="Tahoma"/>
            <family val="2"/>
          </rPr>
          <t xml:space="preserve">
ej för inmatning</t>
        </r>
      </text>
    </comment>
    <comment ref="F180" authorId="1" shapeId="0" xr:uid="{4A53B853-A42E-48B5-A2A4-AA653F54645C}">
      <text>
        <r>
          <rPr>
            <b/>
            <sz val="9"/>
            <color indexed="81"/>
            <rFont val="Tahoma"/>
            <family val="2"/>
          </rPr>
          <t>Tomas Wisell:</t>
        </r>
        <r>
          <rPr>
            <sz val="9"/>
            <color indexed="81"/>
            <rFont val="Tahoma"/>
            <family val="2"/>
          </rPr>
          <t xml:space="preserve">
ej för inmatning</t>
        </r>
      </text>
    </comment>
    <comment ref="F181" authorId="1" shapeId="0" xr:uid="{042FC445-E067-4C7C-86EF-51B109057163}">
      <text>
        <r>
          <rPr>
            <b/>
            <sz val="9"/>
            <color indexed="81"/>
            <rFont val="Tahoma"/>
            <family val="2"/>
          </rPr>
          <t>Tomas Wisell:</t>
        </r>
        <r>
          <rPr>
            <sz val="9"/>
            <color indexed="81"/>
            <rFont val="Tahoma"/>
            <family val="2"/>
          </rPr>
          <t xml:space="preserve">
ej för inmatning</t>
        </r>
      </text>
    </comment>
    <comment ref="F182" authorId="1" shapeId="0" xr:uid="{E6ADDE8E-5298-4F4D-8366-19C4723E0BF2}">
      <text>
        <r>
          <rPr>
            <b/>
            <sz val="9"/>
            <color indexed="81"/>
            <rFont val="Tahoma"/>
            <family val="2"/>
          </rPr>
          <t>Tomas Wisell:</t>
        </r>
        <r>
          <rPr>
            <sz val="9"/>
            <color indexed="81"/>
            <rFont val="Tahoma"/>
            <family val="2"/>
          </rPr>
          <t xml:space="preserve">
ej för inmatning</t>
        </r>
      </text>
    </comment>
    <comment ref="F183" authorId="1" shapeId="0" xr:uid="{6C31FACC-C171-4E69-AEBB-51470BCD88CC}">
      <text>
        <r>
          <rPr>
            <b/>
            <sz val="9"/>
            <color indexed="81"/>
            <rFont val="Tahoma"/>
            <family val="2"/>
          </rPr>
          <t>Tomas Wisell:</t>
        </r>
        <r>
          <rPr>
            <sz val="9"/>
            <color indexed="81"/>
            <rFont val="Tahoma"/>
            <family val="2"/>
          </rPr>
          <t xml:space="preserve">
ej för inmatning</t>
        </r>
      </text>
    </comment>
    <comment ref="F184" authorId="1" shapeId="0" xr:uid="{5B4710B8-0BD2-4567-B4BF-3359AD68087B}">
      <text>
        <r>
          <rPr>
            <b/>
            <sz val="9"/>
            <color indexed="81"/>
            <rFont val="Tahoma"/>
            <family val="2"/>
          </rPr>
          <t>Tomas Wisell:</t>
        </r>
        <r>
          <rPr>
            <sz val="9"/>
            <color indexed="81"/>
            <rFont val="Tahoma"/>
            <family val="2"/>
          </rPr>
          <t xml:space="preserve">
ej för inmatning</t>
        </r>
      </text>
    </comment>
    <comment ref="F185" authorId="1" shapeId="0" xr:uid="{948E9B9F-E675-4BF8-AD86-5092916CF004}">
      <text>
        <r>
          <rPr>
            <b/>
            <sz val="9"/>
            <color indexed="81"/>
            <rFont val="Tahoma"/>
            <family val="2"/>
          </rPr>
          <t>Tomas Wisell:</t>
        </r>
        <r>
          <rPr>
            <sz val="9"/>
            <color indexed="81"/>
            <rFont val="Tahoma"/>
            <family val="2"/>
          </rPr>
          <t xml:space="preserve">
ej för inmatning</t>
        </r>
      </text>
    </comment>
    <comment ref="F186" authorId="1" shapeId="0" xr:uid="{CFF136AD-80C5-405D-97DF-8AD8C71D086C}">
      <text>
        <r>
          <rPr>
            <b/>
            <sz val="9"/>
            <color indexed="81"/>
            <rFont val="Tahoma"/>
            <family val="2"/>
          </rPr>
          <t>Tomas Wisell:</t>
        </r>
        <r>
          <rPr>
            <sz val="9"/>
            <color indexed="81"/>
            <rFont val="Tahoma"/>
            <family val="2"/>
          </rPr>
          <t xml:space="preserve">
ej för inmatning</t>
        </r>
      </text>
    </comment>
    <comment ref="F187" authorId="1" shapeId="0" xr:uid="{CB1716A8-7F51-4EE0-B06C-1014AAC875E4}">
      <text>
        <r>
          <rPr>
            <b/>
            <sz val="9"/>
            <color indexed="81"/>
            <rFont val="Tahoma"/>
            <family val="2"/>
          </rPr>
          <t>Tomas Wisell:</t>
        </r>
        <r>
          <rPr>
            <sz val="9"/>
            <color indexed="81"/>
            <rFont val="Tahoma"/>
            <family val="2"/>
          </rPr>
          <t xml:space="preserve">
ej för inmatning</t>
        </r>
      </text>
    </comment>
    <comment ref="F188" authorId="1" shapeId="0" xr:uid="{6DD04342-3530-4FC8-8A30-84399AC3C30A}">
      <text>
        <r>
          <rPr>
            <b/>
            <sz val="9"/>
            <color indexed="81"/>
            <rFont val="Tahoma"/>
            <family val="2"/>
          </rPr>
          <t>Tomas Wisell:</t>
        </r>
        <r>
          <rPr>
            <sz val="9"/>
            <color indexed="81"/>
            <rFont val="Tahoma"/>
            <family val="2"/>
          </rPr>
          <t xml:space="preserve">
ej för inmatning</t>
        </r>
      </text>
    </comment>
    <comment ref="F189" authorId="1" shapeId="0" xr:uid="{5BE49B04-0921-4732-B534-A4B56CF4D0A8}">
      <text>
        <r>
          <rPr>
            <b/>
            <sz val="9"/>
            <color indexed="81"/>
            <rFont val="Tahoma"/>
            <family val="2"/>
          </rPr>
          <t>Tomas Wisell:</t>
        </r>
        <r>
          <rPr>
            <sz val="9"/>
            <color indexed="81"/>
            <rFont val="Tahoma"/>
            <family val="2"/>
          </rPr>
          <t xml:space="preserve">
ej för inmatning</t>
        </r>
      </text>
    </comment>
    <comment ref="F190" authorId="1" shapeId="0" xr:uid="{A2D1198D-A191-4556-A38E-E49F055D4075}">
      <text>
        <r>
          <rPr>
            <b/>
            <sz val="9"/>
            <color indexed="81"/>
            <rFont val="Tahoma"/>
            <family val="2"/>
          </rPr>
          <t>Tomas Wisell:</t>
        </r>
        <r>
          <rPr>
            <sz val="9"/>
            <color indexed="81"/>
            <rFont val="Tahoma"/>
            <family val="2"/>
          </rPr>
          <t xml:space="preserve">
ej för inmatning</t>
        </r>
      </text>
    </comment>
    <comment ref="F191" authorId="1" shapeId="0" xr:uid="{C38AC19E-6F29-40A4-B559-838188D7440C}">
      <text>
        <r>
          <rPr>
            <b/>
            <sz val="9"/>
            <color indexed="81"/>
            <rFont val="Tahoma"/>
            <family val="2"/>
          </rPr>
          <t>Tomas Wisell:</t>
        </r>
        <r>
          <rPr>
            <sz val="9"/>
            <color indexed="81"/>
            <rFont val="Tahoma"/>
            <family val="2"/>
          </rPr>
          <t xml:space="preserve">
ej för inmatning</t>
        </r>
      </text>
    </comment>
    <comment ref="F192" authorId="1" shapeId="0" xr:uid="{BFE3CF9C-CA30-4B94-B490-FBC97A6EAD92}">
      <text>
        <r>
          <rPr>
            <b/>
            <sz val="9"/>
            <color indexed="81"/>
            <rFont val="Tahoma"/>
            <family val="2"/>
          </rPr>
          <t>Tomas Wisell:</t>
        </r>
        <r>
          <rPr>
            <sz val="9"/>
            <color indexed="81"/>
            <rFont val="Tahoma"/>
            <family val="2"/>
          </rPr>
          <t xml:space="preserve">
ej för inmatning</t>
        </r>
      </text>
    </comment>
    <comment ref="F193" authorId="1" shapeId="0" xr:uid="{38182D49-7278-4620-B5D6-31ECCEAADD1E}">
      <text>
        <r>
          <rPr>
            <b/>
            <sz val="9"/>
            <color indexed="81"/>
            <rFont val="Tahoma"/>
            <family val="2"/>
          </rPr>
          <t>Tomas Wisell:</t>
        </r>
        <r>
          <rPr>
            <sz val="9"/>
            <color indexed="81"/>
            <rFont val="Tahoma"/>
            <family val="2"/>
          </rPr>
          <t xml:space="preserve">
ej för inmatning</t>
        </r>
      </text>
    </comment>
    <comment ref="F194" authorId="1" shapeId="0" xr:uid="{CC204C5B-C0AF-4749-A17C-E834625206F6}">
      <text>
        <r>
          <rPr>
            <b/>
            <sz val="9"/>
            <color indexed="81"/>
            <rFont val="Tahoma"/>
            <family val="2"/>
          </rPr>
          <t>Tomas Wisell:</t>
        </r>
        <r>
          <rPr>
            <sz val="9"/>
            <color indexed="81"/>
            <rFont val="Tahoma"/>
            <family val="2"/>
          </rPr>
          <t xml:space="preserve">
ej för inmatning</t>
        </r>
      </text>
    </comment>
    <comment ref="F195" authorId="1" shapeId="0" xr:uid="{4559B684-6F49-4B38-AAA2-F3C57F1467FB}">
      <text>
        <r>
          <rPr>
            <b/>
            <sz val="9"/>
            <color indexed="81"/>
            <rFont val="Tahoma"/>
            <family val="2"/>
          </rPr>
          <t>Tomas Wisell:</t>
        </r>
        <r>
          <rPr>
            <sz val="9"/>
            <color indexed="81"/>
            <rFont val="Tahoma"/>
            <family val="2"/>
          </rPr>
          <t xml:space="preserve">
ej för inmatning</t>
        </r>
      </text>
    </comment>
    <comment ref="F196" authorId="1" shapeId="0" xr:uid="{4C32C53F-3BC9-4A82-A150-3791088F750D}">
      <text>
        <r>
          <rPr>
            <b/>
            <sz val="9"/>
            <color indexed="81"/>
            <rFont val="Tahoma"/>
            <family val="2"/>
          </rPr>
          <t>Tomas Wisell:</t>
        </r>
        <r>
          <rPr>
            <sz val="9"/>
            <color indexed="81"/>
            <rFont val="Tahoma"/>
            <family val="2"/>
          </rPr>
          <t xml:space="preserve">
ej för inmatning</t>
        </r>
      </text>
    </comment>
    <comment ref="F197" authorId="1" shapeId="0" xr:uid="{85731B75-2B96-45AE-928F-0737704ECC78}">
      <text>
        <r>
          <rPr>
            <b/>
            <sz val="9"/>
            <color indexed="81"/>
            <rFont val="Tahoma"/>
            <family val="2"/>
          </rPr>
          <t>Tomas Wisell:</t>
        </r>
        <r>
          <rPr>
            <sz val="9"/>
            <color indexed="81"/>
            <rFont val="Tahoma"/>
            <family val="2"/>
          </rPr>
          <t xml:space="preserve">
ej för inmatning</t>
        </r>
      </text>
    </comment>
    <comment ref="F198" authorId="1" shapeId="0" xr:uid="{E04A18F7-1D1E-429A-9A04-90813F51AF38}">
      <text>
        <r>
          <rPr>
            <b/>
            <sz val="9"/>
            <color indexed="81"/>
            <rFont val="Tahoma"/>
            <family val="2"/>
          </rPr>
          <t>Tomas Wisell:</t>
        </r>
        <r>
          <rPr>
            <sz val="9"/>
            <color indexed="81"/>
            <rFont val="Tahoma"/>
            <family val="2"/>
          </rPr>
          <t xml:space="preserve">
ej för inmatning</t>
        </r>
      </text>
    </comment>
    <comment ref="F199" authorId="1" shapeId="0" xr:uid="{27DA8B7A-6D70-4FE8-B512-535BA34DE1BA}">
      <text>
        <r>
          <rPr>
            <b/>
            <sz val="9"/>
            <color indexed="81"/>
            <rFont val="Tahoma"/>
            <family val="2"/>
          </rPr>
          <t>Tomas Wisell:</t>
        </r>
        <r>
          <rPr>
            <sz val="9"/>
            <color indexed="81"/>
            <rFont val="Tahoma"/>
            <family val="2"/>
          </rPr>
          <t xml:space="preserve">
ej för inmatning</t>
        </r>
      </text>
    </comment>
    <comment ref="F200" authorId="1" shapeId="0" xr:uid="{4F413312-961F-4D72-99CB-879C0549E531}">
      <text>
        <r>
          <rPr>
            <b/>
            <sz val="9"/>
            <color indexed="81"/>
            <rFont val="Tahoma"/>
            <family val="2"/>
          </rPr>
          <t>Tomas Wisell:</t>
        </r>
        <r>
          <rPr>
            <sz val="9"/>
            <color indexed="81"/>
            <rFont val="Tahoma"/>
            <family val="2"/>
          </rPr>
          <t xml:space="preserve">
ej för inmatning</t>
        </r>
      </text>
    </comment>
    <comment ref="F201" authorId="1" shapeId="0" xr:uid="{1B565805-C49D-4C7A-A571-02DC2543F4D1}">
      <text>
        <r>
          <rPr>
            <b/>
            <sz val="9"/>
            <color indexed="81"/>
            <rFont val="Tahoma"/>
            <family val="2"/>
          </rPr>
          <t>Tomas Wisell:</t>
        </r>
        <r>
          <rPr>
            <sz val="9"/>
            <color indexed="81"/>
            <rFont val="Tahoma"/>
            <family val="2"/>
          </rPr>
          <t xml:space="preserve">
ej för inmatning</t>
        </r>
      </text>
    </comment>
    <comment ref="F202" authorId="1" shapeId="0" xr:uid="{E476569F-2496-42FC-B07A-4C9A5F39A73F}">
      <text>
        <r>
          <rPr>
            <b/>
            <sz val="9"/>
            <color indexed="81"/>
            <rFont val="Tahoma"/>
            <family val="2"/>
          </rPr>
          <t>Tomas Wisell:</t>
        </r>
        <r>
          <rPr>
            <sz val="9"/>
            <color indexed="81"/>
            <rFont val="Tahoma"/>
            <family val="2"/>
          </rPr>
          <t xml:space="preserve">
ej för inmatning</t>
        </r>
      </text>
    </comment>
    <comment ref="F203" authorId="1" shapeId="0" xr:uid="{DA5A124F-FD73-4585-8555-090F42A91566}">
      <text>
        <r>
          <rPr>
            <b/>
            <sz val="9"/>
            <color indexed="81"/>
            <rFont val="Tahoma"/>
            <family val="2"/>
          </rPr>
          <t>Tomas Wisell:</t>
        </r>
        <r>
          <rPr>
            <sz val="9"/>
            <color indexed="81"/>
            <rFont val="Tahoma"/>
            <family val="2"/>
          </rPr>
          <t xml:space="preserve">
ej för inmatning</t>
        </r>
      </text>
    </comment>
    <comment ref="F204" authorId="1" shapeId="0" xr:uid="{F893C742-4A32-468B-BB8E-3C92141AF2BB}">
      <text>
        <r>
          <rPr>
            <b/>
            <sz val="9"/>
            <color indexed="81"/>
            <rFont val="Tahoma"/>
            <family val="2"/>
          </rPr>
          <t>Tomas Wisell:</t>
        </r>
        <r>
          <rPr>
            <sz val="9"/>
            <color indexed="81"/>
            <rFont val="Tahoma"/>
            <family val="2"/>
          </rPr>
          <t xml:space="preserve">
ej för inmatning</t>
        </r>
      </text>
    </comment>
    <comment ref="F205" authorId="1" shapeId="0" xr:uid="{3681C25D-FBA6-461A-BD09-5DF211236528}">
      <text>
        <r>
          <rPr>
            <b/>
            <sz val="9"/>
            <color indexed="81"/>
            <rFont val="Tahoma"/>
            <family val="2"/>
          </rPr>
          <t>Tomas Wisell:</t>
        </r>
        <r>
          <rPr>
            <sz val="9"/>
            <color indexed="81"/>
            <rFont val="Tahoma"/>
            <family val="2"/>
          </rPr>
          <t xml:space="preserve">
ej för inmatning</t>
        </r>
      </text>
    </comment>
    <comment ref="F206" authorId="1" shapeId="0" xr:uid="{76D2F8C5-0DBB-4AC6-871B-E03C19AD2668}">
      <text>
        <r>
          <rPr>
            <b/>
            <sz val="9"/>
            <color indexed="81"/>
            <rFont val="Tahoma"/>
            <family val="2"/>
          </rPr>
          <t>Tomas Wisell:</t>
        </r>
        <r>
          <rPr>
            <sz val="9"/>
            <color indexed="81"/>
            <rFont val="Tahoma"/>
            <family val="2"/>
          </rPr>
          <t xml:space="preserve">
ej för inmatning</t>
        </r>
      </text>
    </comment>
    <comment ref="F207" authorId="1" shapeId="0" xr:uid="{D9093ECE-1991-4D5B-ABF1-C78F8FED69BE}">
      <text>
        <r>
          <rPr>
            <b/>
            <sz val="9"/>
            <color indexed="81"/>
            <rFont val="Tahoma"/>
            <family val="2"/>
          </rPr>
          <t>Tomas Wisell:</t>
        </r>
        <r>
          <rPr>
            <sz val="9"/>
            <color indexed="81"/>
            <rFont val="Tahoma"/>
            <family val="2"/>
          </rPr>
          <t xml:space="preserve">
ej för inmatning</t>
        </r>
      </text>
    </comment>
    <comment ref="F208" authorId="1" shapeId="0" xr:uid="{F22BD666-B6F3-436E-8496-91373E2E1571}">
      <text>
        <r>
          <rPr>
            <b/>
            <sz val="9"/>
            <color indexed="81"/>
            <rFont val="Tahoma"/>
            <family val="2"/>
          </rPr>
          <t>Tomas Wisell:</t>
        </r>
        <r>
          <rPr>
            <sz val="9"/>
            <color indexed="81"/>
            <rFont val="Tahoma"/>
            <family val="2"/>
          </rPr>
          <t xml:space="preserve">
ej för inmatning</t>
        </r>
      </text>
    </comment>
    <comment ref="F209" authorId="1" shapeId="0" xr:uid="{8BCF8518-E9FA-4814-986E-AD85FB4FF13B}">
      <text>
        <r>
          <rPr>
            <b/>
            <sz val="9"/>
            <color indexed="81"/>
            <rFont val="Tahoma"/>
            <family val="2"/>
          </rPr>
          <t>Tomas Wisell:</t>
        </r>
        <r>
          <rPr>
            <sz val="9"/>
            <color indexed="81"/>
            <rFont val="Tahoma"/>
            <family val="2"/>
          </rPr>
          <t xml:space="preserve">
ej för inmatning</t>
        </r>
      </text>
    </comment>
    <comment ref="F210" authorId="1" shapeId="0" xr:uid="{2DD2128B-ACA1-4079-8E7D-EDBA2B48600A}">
      <text>
        <r>
          <rPr>
            <b/>
            <sz val="9"/>
            <color indexed="81"/>
            <rFont val="Tahoma"/>
            <family val="2"/>
          </rPr>
          <t>Tomas Wisell:</t>
        </r>
        <r>
          <rPr>
            <sz val="9"/>
            <color indexed="81"/>
            <rFont val="Tahoma"/>
            <family val="2"/>
          </rPr>
          <t xml:space="preserve">
ej för inmatning</t>
        </r>
      </text>
    </comment>
    <comment ref="F211" authorId="1" shapeId="0" xr:uid="{20B82D30-2B36-4022-B13D-964FFCBD1225}">
      <text>
        <r>
          <rPr>
            <b/>
            <sz val="9"/>
            <color indexed="81"/>
            <rFont val="Tahoma"/>
            <family val="2"/>
          </rPr>
          <t>Tomas Wisell:</t>
        </r>
        <r>
          <rPr>
            <sz val="9"/>
            <color indexed="81"/>
            <rFont val="Tahoma"/>
            <family val="2"/>
          </rPr>
          <t xml:space="preserve">
ej för inmatning</t>
        </r>
      </text>
    </comment>
    <comment ref="F212" authorId="1" shapeId="0" xr:uid="{24E97399-63F2-4DF5-AA74-0B02535C53BF}">
      <text>
        <r>
          <rPr>
            <b/>
            <sz val="9"/>
            <color indexed="81"/>
            <rFont val="Tahoma"/>
            <family val="2"/>
          </rPr>
          <t>Tomas Wisell:</t>
        </r>
        <r>
          <rPr>
            <sz val="9"/>
            <color indexed="81"/>
            <rFont val="Tahoma"/>
            <family val="2"/>
          </rPr>
          <t xml:space="preserve">
ej för inmatning</t>
        </r>
      </text>
    </comment>
    <comment ref="F213" authorId="1" shapeId="0" xr:uid="{F37D25FF-FC79-4252-BD07-B498CA88B6D4}">
      <text>
        <r>
          <rPr>
            <b/>
            <sz val="9"/>
            <color indexed="81"/>
            <rFont val="Tahoma"/>
            <family val="2"/>
          </rPr>
          <t>Tomas Wisell:</t>
        </r>
        <r>
          <rPr>
            <sz val="9"/>
            <color indexed="81"/>
            <rFont val="Tahoma"/>
            <family val="2"/>
          </rPr>
          <t xml:space="preserve">
ej för inmatning</t>
        </r>
      </text>
    </comment>
    <comment ref="F214" authorId="1" shapeId="0" xr:uid="{0E6C34DD-1159-4D4E-A56D-77481F9A5F8F}">
      <text>
        <r>
          <rPr>
            <b/>
            <sz val="9"/>
            <color indexed="81"/>
            <rFont val="Tahoma"/>
            <family val="2"/>
          </rPr>
          <t>Tomas Wisell:</t>
        </r>
        <r>
          <rPr>
            <sz val="9"/>
            <color indexed="81"/>
            <rFont val="Tahoma"/>
            <family val="2"/>
          </rPr>
          <t xml:space="preserve">
ej för inmatning</t>
        </r>
      </text>
    </comment>
    <comment ref="F215" authorId="1" shapeId="0" xr:uid="{524676D1-9F9C-40E3-A778-26E62F741EAD}">
      <text>
        <r>
          <rPr>
            <b/>
            <sz val="9"/>
            <color indexed="81"/>
            <rFont val="Tahoma"/>
            <family val="2"/>
          </rPr>
          <t>Tomas Wisell:</t>
        </r>
        <r>
          <rPr>
            <sz val="9"/>
            <color indexed="81"/>
            <rFont val="Tahoma"/>
            <family val="2"/>
          </rPr>
          <t xml:space="preserve">
ej för inmatning</t>
        </r>
      </text>
    </comment>
    <comment ref="F216" authorId="1" shapeId="0" xr:uid="{8BFD9940-A81F-4E5C-A6EF-CDF9A9E584B6}">
      <text>
        <r>
          <rPr>
            <b/>
            <sz val="9"/>
            <color indexed="81"/>
            <rFont val="Tahoma"/>
            <family val="2"/>
          </rPr>
          <t>Tomas Wisell:</t>
        </r>
        <r>
          <rPr>
            <sz val="9"/>
            <color indexed="81"/>
            <rFont val="Tahoma"/>
            <family val="2"/>
          </rPr>
          <t xml:space="preserve">
ej för inmatning</t>
        </r>
      </text>
    </comment>
    <comment ref="F217" authorId="1" shapeId="0" xr:uid="{277DE407-D5CE-40F0-B3DB-F3EB3EF802C9}">
      <text>
        <r>
          <rPr>
            <b/>
            <sz val="9"/>
            <color indexed="81"/>
            <rFont val="Tahoma"/>
            <family val="2"/>
          </rPr>
          <t>Tomas Wisell:</t>
        </r>
        <r>
          <rPr>
            <sz val="9"/>
            <color indexed="81"/>
            <rFont val="Tahoma"/>
            <family val="2"/>
          </rPr>
          <t xml:space="preserve">
ej för inmatning</t>
        </r>
      </text>
    </comment>
    <comment ref="F218" authorId="1" shapeId="0" xr:uid="{AE046949-3561-4E72-B7B4-4513E5526553}">
      <text>
        <r>
          <rPr>
            <b/>
            <sz val="9"/>
            <color indexed="81"/>
            <rFont val="Tahoma"/>
            <family val="2"/>
          </rPr>
          <t>Tomas Wisell:</t>
        </r>
        <r>
          <rPr>
            <sz val="9"/>
            <color indexed="81"/>
            <rFont val="Tahoma"/>
            <family val="2"/>
          </rPr>
          <t xml:space="preserve">
ej för inmatning</t>
        </r>
      </text>
    </comment>
    <comment ref="F219" authorId="1" shapeId="0" xr:uid="{BFEBADDF-A31B-4B61-BDAD-990DB817A05E}">
      <text>
        <r>
          <rPr>
            <b/>
            <sz val="9"/>
            <color indexed="81"/>
            <rFont val="Tahoma"/>
            <family val="2"/>
          </rPr>
          <t>Tomas Wisell:</t>
        </r>
        <r>
          <rPr>
            <sz val="9"/>
            <color indexed="81"/>
            <rFont val="Tahoma"/>
            <family val="2"/>
          </rPr>
          <t xml:space="preserve">
ej för inmatning</t>
        </r>
      </text>
    </comment>
    <comment ref="F220" authorId="1" shapeId="0" xr:uid="{A14A1EFC-B438-48E3-B1EC-349FCA71716C}">
      <text>
        <r>
          <rPr>
            <b/>
            <sz val="9"/>
            <color indexed="81"/>
            <rFont val="Tahoma"/>
            <family val="2"/>
          </rPr>
          <t>Tomas Wisell:</t>
        </r>
        <r>
          <rPr>
            <sz val="9"/>
            <color indexed="81"/>
            <rFont val="Tahoma"/>
            <family val="2"/>
          </rPr>
          <t xml:space="preserve">
ej för inmatning</t>
        </r>
      </text>
    </comment>
    <comment ref="F221" authorId="1" shapeId="0" xr:uid="{F27FD1F7-2463-437B-9E80-DD6A6E6A45BB}">
      <text>
        <r>
          <rPr>
            <b/>
            <sz val="9"/>
            <color indexed="81"/>
            <rFont val="Tahoma"/>
            <family val="2"/>
          </rPr>
          <t>Tomas Wisell:</t>
        </r>
        <r>
          <rPr>
            <sz val="9"/>
            <color indexed="81"/>
            <rFont val="Tahoma"/>
            <family val="2"/>
          </rPr>
          <t xml:space="preserve">
ej för inmatning</t>
        </r>
      </text>
    </comment>
    <comment ref="F222" authorId="1" shapeId="0" xr:uid="{E563D5DF-46B2-40F5-8230-1E83331E27E3}">
      <text>
        <r>
          <rPr>
            <b/>
            <sz val="9"/>
            <color indexed="81"/>
            <rFont val="Tahoma"/>
            <family val="2"/>
          </rPr>
          <t>Tomas Wisell:</t>
        </r>
        <r>
          <rPr>
            <sz val="9"/>
            <color indexed="81"/>
            <rFont val="Tahoma"/>
            <family val="2"/>
          </rPr>
          <t xml:space="preserve">
ej för inmatning</t>
        </r>
      </text>
    </comment>
    <comment ref="F223" authorId="1" shapeId="0" xr:uid="{916BFEA5-9A6F-4967-A7D1-A3D85F16E561}">
      <text>
        <r>
          <rPr>
            <b/>
            <sz val="9"/>
            <color indexed="81"/>
            <rFont val="Tahoma"/>
            <family val="2"/>
          </rPr>
          <t>Tomas Wisell:</t>
        </r>
        <r>
          <rPr>
            <sz val="9"/>
            <color indexed="81"/>
            <rFont val="Tahoma"/>
            <family val="2"/>
          </rPr>
          <t xml:space="preserve">
ej för inmatning</t>
        </r>
      </text>
    </comment>
    <comment ref="C224" authorId="1" shapeId="0" xr:uid="{9574E4DE-1E54-4906-B4A0-3096D79EDAA8}">
      <text>
        <r>
          <rPr>
            <b/>
            <sz val="9"/>
            <color indexed="81"/>
            <rFont val="Tahoma"/>
            <family val="2"/>
          </rPr>
          <t>Tomas Wisell:</t>
        </r>
        <r>
          <rPr>
            <sz val="9"/>
            <color indexed="81"/>
            <rFont val="Tahoma"/>
            <family val="2"/>
          </rPr>
          <t xml:space="preserve">
Av typen BELL-429</t>
        </r>
      </text>
    </comment>
    <comment ref="D224" authorId="1" shapeId="0" xr:uid="{1E702C50-9D94-4484-AAD9-1ECAAFC9077D}">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4" authorId="1" shapeId="0" xr:uid="{4152179A-0C39-46BF-A86C-88FCC0D62125}">
      <text>
        <r>
          <rPr>
            <b/>
            <sz val="9"/>
            <color indexed="81"/>
            <rFont val="Tahoma"/>
            <family val="2"/>
          </rPr>
          <t>Tomas Wisell:</t>
        </r>
        <r>
          <rPr>
            <sz val="9"/>
            <color indexed="81"/>
            <rFont val="Tahoma"/>
            <family val="2"/>
          </rPr>
          <t xml:space="preserve">
ej för inmatning</t>
        </r>
      </text>
    </comment>
    <comment ref="C225" authorId="1" shapeId="0" xr:uid="{0721EB65-5D7B-4246-8B21-D6ACCF684FB4}">
      <text>
        <r>
          <rPr>
            <b/>
            <sz val="9"/>
            <color indexed="81"/>
            <rFont val="Tahoma"/>
            <family val="2"/>
          </rPr>
          <t>Tomas Wisell:</t>
        </r>
        <r>
          <rPr>
            <sz val="9"/>
            <color indexed="81"/>
            <rFont val="Tahoma"/>
            <family val="2"/>
          </rPr>
          <t xml:space="preserve">
Medelstor, "multipurpose" helikopter</t>
        </r>
      </text>
    </comment>
    <comment ref="D225" authorId="1" shapeId="0" xr:uid="{842F1EA6-A62B-49C2-A855-03DBEBD5B902}">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5" authorId="1" shapeId="0" xr:uid="{CD196D79-F76A-42BB-BFA8-61794F25C71F}">
      <text>
        <r>
          <rPr>
            <b/>
            <sz val="9"/>
            <color indexed="81"/>
            <rFont val="Tahoma"/>
            <family val="2"/>
          </rPr>
          <t>Tomas Wisell:</t>
        </r>
        <r>
          <rPr>
            <sz val="9"/>
            <color indexed="81"/>
            <rFont val="Tahoma"/>
            <family val="2"/>
          </rPr>
          <t xml:space="preserve">
ej för inmatning</t>
        </r>
      </text>
    </comment>
    <comment ref="C226" authorId="1" shapeId="0" xr:uid="{2FBEE7CC-EB06-4C26-B664-0C391C816605}">
      <text>
        <r>
          <rPr>
            <b/>
            <sz val="9"/>
            <color indexed="81"/>
            <rFont val="Tahoma"/>
            <family val="2"/>
          </rPr>
          <t>Tomas Wisell:</t>
        </r>
        <r>
          <rPr>
            <sz val="9"/>
            <color indexed="81"/>
            <rFont val="Tahoma"/>
            <family val="2"/>
          </rPr>
          <t xml:space="preserve">
Operativa flygplan (brandflyg, kustbevakningen etc.) 
"Lätt sportflygplan."
</t>
        </r>
      </text>
    </comment>
    <comment ref="D226" authorId="1" shapeId="0" xr:uid="{7A8C9D85-49F4-4BAA-BDCB-CB3A3B1FDE19}">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6" authorId="1" shapeId="0" xr:uid="{825D40FF-3D13-4697-B968-34CF1DBE83D2}">
      <text>
        <r>
          <rPr>
            <b/>
            <sz val="9"/>
            <color indexed="81"/>
            <rFont val="Tahoma"/>
            <family val="2"/>
          </rPr>
          <t>Tomas Wisell:</t>
        </r>
        <r>
          <rPr>
            <sz val="9"/>
            <color indexed="81"/>
            <rFont val="Tahoma"/>
            <family val="2"/>
          </rPr>
          <t xml:space="preserve">
ej för inmatning</t>
        </r>
      </text>
    </comment>
    <comment ref="C227" authorId="1" shapeId="0" xr:uid="{EC62878E-2DDF-40D9-B666-ABD5804C4AAD}">
      <text>
        <r>
          <rPr>
            <b/>
            <sz val="9"/>
            <color indexed="81"/>
            <rFont val="Tahoma"/>
            <family val="2"/>
          </rPr>
          <t>Tomas Wisell:</t>
        </r>
        <r>
          <rPr>
            <sz val="9"/>
            <color indexed="81"/>
            <rFont val="Tahoma"/>
            <family val="2"/>
          </rPr>
          <t xml:space="preserve">
Operativa flygplan (brandflyg, kustbevakningen etc.) 
"Regionalt turboprop-flygplan"</t>
        </r>
      </text>
    </comment>
    <comment ref="D227" authorId="1" shapeId="0" xr:uid="{6911B273-191F-4C6F-AE1E-DEC6D6B35973}">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7" authorId="1" shapeId="0" xr:uid="{5943622D-0E39-480E-91B9-43F381B0F3F9}">
      <text>
        <r>
          <rPr>
            <b/>
            <sz val="9"/>
            <color indexed="81"/>
            <rFont val="Tahoma"/>
            <family val="2"/>
          </rPr>
          <t>Tomas Wisell:</t>
        </r>
        <r>
          <rPr>
            <sz val="9"/>
            <color indexed="81"/>
            <rFont val="Tahoma"/>
            <family val="2"/>
          </rPr>
          <t xml:space="preserve">
ej för inmatning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N2" authorId="0" shapeId="0" xr:uid="{D62A9C2E-8962-4D4D-B958-A2CBA18E0E7C}">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E3" authorId="0" shapeId="0" xr:uid="{94725D1F-322C-4FD7-8AB1-938F273A7B22}">
      <text>
        <r>
          <rPr>
            <b/>
            <sz val="9"/>
            <color indexed="81"/>
            <rFont val="Tahoma"/>
            <family val="2"/>
          </rPr>
          <t>Tomas Wisell:</t>
        </r>
        <r>
          <rPr>
            <sz val="9"/>
            <color indexed="81"/>
            <rFont val="Tahoma"/>
            <family val="2"/>
          </rPr>
          <t xml:space="preserve">
Denna kolumn ska väljas för rapportering enligt miljöledningsförordningen (värden flyttas över till fliken Inmatning Rapportering.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I64" authorId="0" shapeId="0" xr:uid="{00000000-0006-0000-0700-000001000000}">
      <text>
        <r>
          <rPr>
            <b/>
            <sz val="9"/>
            <color indexed="81"/>
            <rFont val="Tahoma"/>
            <family val="2"/>
          </rPr>
          <t>Tomas Wisell:</t>
        </r>
        <r>
          <rPr>
            <sz val="9"/>
            <color indexed="81"/>
            <rFont val="Tahoma"/>
            <family val="2"/>
          </rPr>
          <t xml:space="preserve">
Höghöjdseffekten är beräknat enbart på GWP100, och i förhållande till CO2 som det är angivet i källan. 1,4 för inrikes och 1,9 för utrikes resor enligt Svenska förhållanden. Källa: Klimatpåverkan från svenska befolkningens flygresor 1990-2017, Anneli Kamb, Jörgen Larsson.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A1" authorId="0" shapeId="0" xr:uid="{1E5B6E87-7C64-43DF-A062-79AE2ED6E852}">
      <text>
        <r>
          <rPr>
            <b/>
            <sz val="9"/>
            <color indexed="81"/>
            <rFont val="Tahoma"/>
            <family val="2"/>
          </rPr>
          <t>Tomas Wisell:</t>
        </r>
        <r>
          <rPr>
            <sz val="9"/>
            <color indexed="81"/>
            <rFont val="Tahoma"/>
            <family val="2"/>
          </rPr>
          <t xml:space="preserve">
ej uppdat höst 2021, det ingick inte i uppdraget.</t>
        </r>
      </text>
    </comment>
  </commentList>
</comments>
</file>

<file path=xl/sharedStrings.xml><?xml version="1.0" encoding="utf-8"?>
<sst xmlns="http://schemas.openxmlformats.org/spreadsheetml/2006/main" count="1139" uniqueCount="368">
  <si>
    <t>Bensin</t>
  </si>
  <si>
    <t>E85</t>
  </si>
  <si>
    <t>Körd sträcka i km</t>
  </si>
  <si>
    <t>Volvo S40 (bensin)</t>
  </si>
  <si>
    <r>
      <t>Summa kg CO</t>
    </r>
    <r>
      <rPr>
        <b/>
        <vertAlign val="subscript"/>
        <sz val="10"/>
        <rFont val="Arial"/>
        <family val="2"/>
      </rPr>
      <t>2</t>
    </r>
    <r>
      <rPr>
        <b/>
        <sz val="10"/>
        <rFont val="Arial"/>
        <family val="2"/>
      </rPr>
      <t>-utsläpp</t>
    </r>
  </si>
  <si>
    <t>Bilresor</t>
  </si>
  <si>
    <t>1.1 a)</t>
  </si>
  <si>
    <t>1.1 b)</t>
  </si>
  <si>
    <t>1.1 c)</t>
  </si>
  <si>
    <t>1.1 d)</t>
  </si>
  <si>
    <t>1.1 e)</t>
  </si>
  <si>
    <t>1.2</t>
  </si>
  <si>
    <t>1.3</t>
  </si>
  <si>
    <t>Lastbil</t>
  </si>
  <si>
    <t>Maskiner och övriga fordon</t>
  </si>
  <si>
    <t>Tågresor (och övrig spårtrafik)</t>
  </si>
  <si>
    <t>Fråga (del 2)</t>
  </si>
  <si>
    <t>Sammanlagda utsläpp 1.1a)-e)</t>
  </si>
  <si>
    <t>Övriga motorfordon</t>
  </si>
  <si>
    <t>Arbetsmaskin/Modell</t>
  </si>
  <si>
    <t>Antal taxiresor</t>
  </si>
  <si>
    <t>Jord- och skogsbrukstraktorer</t>
  </si>
  <si>
    <t>Industritraktorer</t>
  </si>
  <si>
    <t>Samhällstraktorer</t>
  </si>
  <si>
    <t>Skotare</t>
  </si>
  <si>
    <t>Skördare</t>
  </si>
  <si>
    <t>Hjullastare</t>
  </si>
  <si>
    <t>Grävlastare</t>
  </si>
  <si>
    <t>Bandgrävmaskin</t>
  </si>
  <si>
    <t>Kompaktlastare</t>
  </si>
  <si>
    <t>Dumper</t>
  </si>
  <si>
    <t>Mobilkran</t>
  </si>
  <si>
    <t>Motoreffekt (kW)</t>
  </si>
  <si>
    <t xml:space="preserve"> </t>
  </si>
  <si>
    <t>** Bifuel = Fordon som har två bränslesystem</t>
  </si>
  <si>
    <t>37-75</t>
  </si>
  <si>
    <t>75-130</t>
  </si>
  <si>
    <t>130-560</t>
  </si>
  <si>
    <t>&lt;37</t>
  </si>
  <si>
    <t>Drifttid för motorn i timmar (h)</t>
  </si>
  <si>
    <t>Fordon</t>
  </si>
  <si>
    <t>Antal liter eller kg</t>
  </si>
  <si>
    <t>Bränsleförbrukning l/km eller kg/km*</t>
  </si>
  <si>
    <t>* gäller för gas</t>
  </si>
  <si>
    <t>Metan CH4  (kg/l eller kg/kg)</t>
  </si>
  <si>
    <t>Koldioxid CO2  (kg/l eller kg/kg)</t>
  </si>
  <si>
    <t>100 år</t>
  </si>
  <si>
    <t>Nitrous oxide (N2O)</t>
  </si>
  <si>
    <t>Lustgas N2O (kg/l eller kg/kg)</t>
  </si>
  <si>
    <t>Sjöfart [kg/personkm]</t>
  </si>
  <si>
    <t xml:space="preserve">Koldioxid CO2  </t>
  </si>
  <si>
    <t xml:space="preserve">Metan CH4  </t>
  </si>
  <si>
    <t xml:space="preserve">Lustgas N2O </t>
  </si>
  <si>
    <t xml:space="preserve">Metan CH4 </t>
  </si>
  <si>
    <t>Diesel</t>
  </si>
  <si>
    <t>osv</t>
  </si>
  <si>
    <t>Koldioxid CO2  (kg/km)</t>
  </si>
  <si>
    <t>Metan CH4  (kg/km)</t>
  </si>
  <si>
    <t>Lustgas N2O (kg/km)</t>
  </si>
  <si>
    <t>Koldioxid CO2  (kg/h)</t>
  </si>
  <si>
    <t>Metan CH4  (kg/h)</t>
  </si>
  <si>
    <t>Lustgas N2O (kg/h)</t>
  </si>
  <si>
    <t>Höghöjdsfaktor</t>
  </si>
  <si>
    <t xml:space="preserve">Diesel </t>
  </si>
  <si>
    <t>Laddhybrid Bensin</t>
  </si>
  <si>
    <t>Laddhybrid Diesel</t>
  </si>
  <si>
    <t>Diesel (100% bio)</t>
  </si>
  <si>
    <t>Tunnelbana</t>
  </si>
  <si>
    <t>Pendeltåg</t>
  </si>
  <si>
    <t>Elbil (100 % el)</t>
  </si>
  <si>
    <t>Lätt lastbil bensin</t>
  </si>
  <si>
    <t>Lätt lastbil diesel</t>
  </si>
  <si>
    <t>Lätt lastbil bifuel bensin/gas</t>
  </si>
  <si>
    <t>Fordonsgas (blandning)</t>
  </si>
  <si>
    <t>Biogas (100% bio)</t>
  </si>
  <si>
    <t>Motorcykel (bensin)</t>
  </si>
  <si>
    <t>Moped (bensin)</t>
  </si>
  <si>
    <t>Spårtrafik [kg/personkm]</t>
  </si>
  <si>
    <t>Sträcka i personkm</t>
  </si>
  <si>
    <t>Snabbtåg (X2000, SJ3000)</t>
  </si>
  <si>
    <t>Intercitytåg (loktåg)</t>
  </si>
  <si>
    <t>Intercitytåg (loktåg med sovvagn)</t>
  </si>
  <si>
    <t>Regionaltåg (Regina, X40 etc.)</t>
  </si>
  <si>
    <t>Busstrafik [kg/personkm]</t>
  </si>
  <si>
    <t>Spårväg Stockholm*</t>
  </si>
  <si>
    <t xml:space="preserve">Spårväg Göteborg </t>
  </si>
  <si>
    <t>Spårväg Norrköping</t>
  </si>
  <si>
    <t>Antal resor</t>
  </si>
  <si>
    <t>Körsträcka i kilometer</t>
  </si>
  <si>
    <t>Kostnad i SEK</t>
  </si>
  <si>
    <t>Kostnad för resan i SEK</t>
  </si>
  <si>
    <t>Lätt lastbil eldriven</t>
  </si>
  <si>
    <r>
      <t xml:space="preserve">Koldioxid CO2  </t>
    </r>
    <r>
      <rPr>
        <sz val="10"/>
        <color theme="1"/>
        <rFont val="Arial"/>
        <family val="2"/>
      </rPr>
      <t>(kg/km; kg/kr; kg/resa)</t>
    </r>
  </si>
  <si>
    <t>Taxiresor Sverige generelllt</t>
  </si>
  <si>
    <t>Taxiresor Stockholm</t>
  </si>
  <si>
    <t>Stadsbuss (el)</t>
  </si>
  <si>
    <t>Stadsbuss (fordonsgas)</t>
  </si>
  <si>
    <t>Stadsbuss (biogas)</t>
  </si>
  <si>
    <t>Göteborg - Fredrikshamn</t>
  </si>
  <si>
    <t>Helsingborg - Helsingör</t>
  </si>
  <si>
    <t>Ystad - Rönne</t>
  </si>
  <si>
    <t>Trelleborg - Rostock</t>
  </si>
  <si>
    <t>Gotlandstrafiken</t>
  </si>
  <si>
    <t>Finlandsfärjor</t>
  </si>
  <si>
    <t>Övriga färjor utrikes</t>
  </si>
  <si>
    <t>Skördetröska</t>
  </si>
  <si>
    <t>&gt;560</t>
  </si>
  <si>
    <t>Gruvtruck/Tipptruck</t>
  </si>
  <si>
    <t>Truck</t>
  </si>
  <si>
    <t>Tung lastbil</t>
  </si>
  <si>
    <t>Kollektivtrafik skärgårdsfärjor (inkl Älvsnabben)</t>
  </si>
  <si>
    <t>* Flexifuel = en bil som kan köras på två bränslen</t>
  </si>
  <si>
    <t>Bifuel gas/bensin**</t>
  </si>
  <si>
    <t>Flexifuel E85/bensin*</t>
  </si>
  <si>
    <t>Nordisk ELmix</t>
  </si>
  <si>
    <t>EU-ELmix</t>
  </si>
  <si>
    <t>Svensk ELmix</t>
  </si>
  <si>
    <t>Förnyelsbar EL</t>
  </si>
  <si>
    <t>EU28-ELmix</t>
  </si>
  <si>
    <t>Biodiesel (HVO 100%)</t>
  </si>
  <si>
    <t>Utsläpp under transporten har satts till 0 i alla kategorier. Dessa värden avser endast utsläpp för elproduktionen som används vid framdrift av fordonet</t>
  </si>
  <si>
    <t>Stadsbuss (diesel)</t>
  </si>
  <si>
    <t>Stadsbuss (biodiesel 100%)</t>
  </si>
  <si>
    <t>Koldioxid CO2  (kg/kg eller kg/l)</t>
  </si>
  <si>
    <t>Metan CH4  (kg/kg eller kg/l)</t>
  </si>
  <si>
    <t>Lustgas N2O (kg/kg eller kg/l)</t>
  </si>
  <si>
    <t>Flyg [kg/personkm]*</t>
  </si>
  <si>
    <t>Stockholm-Göteborg (400)</t>
  </si>
  <si>
    <t>Stockholm-Kiruna (920)</t>
  </si>
  <si>
    <t>Malmö-Östersund (850)</t>
  </si>
  <si>
    <t>Siffran i parentes avser avståndet i km</t>
  </si>
  <si>
    <t>Göteborg-Luleå (1020)</t>
  </si>
  <si>
    <t>Stockholm-Malmö (530)</t>
  </si>
  <si>
    <t>Stockholm-Kalmar (340)</t>
  </si>
  <si>
    <t>Göteborg-Malmö (320)</t>
  </si>
  <si>
    <t>Sjöfart [kg/(personkm+bilkm)*</t>
  </si>
  <si>
    <t>Summa:</t>
  </si>
  <si>
    <t xml:space="preserve">Summa: </t>
  </si>
  <si>
    <t>Klimatpåverkan (GWP)</t>
  </si>
  <si>
    <t>Koldioxid CO2  (kg/personkm)</t>
  </si>
  <si>
    <t>Metan CH4 (kg/personkm)</t>
  </si>
  <si>
    <t>Lustgas N2O (kg/personkm)</t>
  </si>
  <si>
    <t>Bränsleförbrukning, personbil</t>
  </si>
  <si>
    <t>Bränsleförbrukning, arbetsmaskin</t>
  </si>
  <si>
    <t xml:space="preserve">Körsträcka Övriga motorfordon </t>
  </si>
  <si>
    <t>Svensk Elmix</t>
  </si>
  <si>
    <t>Nordisk Elmix</t>
  </si>
  <si>
    <t>EU28-Elmix</t>
  </si>
  <si>
    <t>GWP100</t>
  </si>
  <si>
    <r>
      <t>Bränsle</t>
    </r>
    <r>
      <rPr>
        <b/>
        <sz val="10"/>
        <rFont val="Arial"/>
        <family val="2"/>
      </rPr>
      <t>framtagning</t>
    </r>
  </si>
  <si>
    <r>
      <t>Bränsle</t>
    </r>
    <r>
      <rPr>
        <b/>
        <sz val="10"/>
        <color theme="1"/>
        <rFont val="Arial"/>
        <family val="2"/>
      </rPr>
      <t>användning</t>
    </r>
  </si>
  <si>
    <t>Antal årsarbetskrafter:</t>
  </si>
  <si>
    <t>Methane (CH4)</t>
  </si>
  <si>
    <t>Carbon dioxide (CO2)</t>
  </si>
  <si>
    <t>SJ förnybar EL</t>
  </si>
  <si>
    <t xml:space="preserve">SJ Förnybar EL </t>
  </si>
  <si>
    <t>Elmoped</t>
  </si>
  <si>
    <t>Buss- egen (ägs av myndighet eller hyrd)</t>
  </si>
  <si>
    <t>Kollektivtrafik buss (Stockholm)</t>
  </si>
  <si>
    <t xml:space="preserve">Kollektivtrafik buss (Västmanland) </t>
  </si>
  <si>
    <t>Kollektivtrafik buss (Blekinge)</t>
  </si>
  <si>
    <t>Kollektivtrafik buss (Södermanland)</t>
  </si>
  <si>
    <t>Kollektivtrafik buss (Göteborg)</t>
  </si>
  <si>
    <t xml:space="preserve">Kollektivtrafik buss (Västra Götaland) </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</si>
  <si>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</si>
  <si>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</si>
  <si>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</si>
  <si>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</si>
  <si>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</si>
  <si>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</si>
  <si>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</si>
  <si>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</si>
  <si>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 xml:space="preserve">Kollektivtrafik buss (Värmland) </t>
  </si>
  <si>
    <t>Kollektivtrafik buss (Kalmar)</t>
  </si>
  <si>
    <t xml:space="preserve">Kollektivtrafik buss (Jämtland) </t>
  </si>
  <si>
    <t>Kollektivtrafik buss (Västernorrland)</t>
  </si>
  <si>
    <t>Kollektivtrafik buss (Västerbotten)</t>
  </si>
  <si>
    <t>Kollektivtrafik buss (Uppland)</t>
  </si>
  <si>
    <t>Kollektivtrafik buss (Norrbotten)</t>
  </si>
  <si>
    <t>Kollektivtrafik buss (Gotland)</t>
  </si>
  <si>
    <t>Kollektivtrafik buss (Långfärdsbuss biodiesel 100%)*</t>
  </si>
  <si>
    <t>Kollektivtrafik buss (Långfärdsbuss)</t>
  </si>
  <si>
    <t>* t.ex. Flygbussarna</t>
  </si>
  <si>
    <t>Kollektivtrafik Buss</t>
  </si>
  <si>
    <r>
      <t xml:space="preserve">Personbil </t>
    </r>
    <r>
      <rPr>
        <b/>
        <i/>
        <sz val="10"/>
        <rFont val="Arial"/>
        <family val="2"/>
      </rPr>
      <t>och egen buss</t>
    </r>
  </si>
  <si>
    <t>Stockholm-Östersund (431)</t>
  </si>
  <si>
    <t>Kollektivtrafik buss Stockholm</t>
  </si>
  <si>
    <t>Kollektivtrafik buss Västmanland</t>
  </si>
  <si>
    <t>Kollektivtrafik buss Blekinge</t>
  </si>
  <si>
    <t>Kollektivtrafik buss Södermanland</t>
  </si>
  <si>
    <t>Kollektivtrafik buss Göteborg</t>
  </si>
  <si>
    <t>Kollektivtrafik buss Västra Götaland</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</si>
  <si>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</si>
  <si>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</si>
  <si>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</si>
  <si>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</si>
  <si>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</si>
  <si>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</si>
  <si>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</si>
  <si>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</si>
  <si>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Kollektivtrafik buss Värmland</t>
  </si>
  <si>
    <t>Kollektivtrafik buss Kalmar</t>
  </si>
  <si>
    <t>Kollektivtrafik buss Jämtland</t>
  </si>
  <si>
    <t>Kollektivtrafik buss Västernorrland</t>
  </si>
  <si>
    <t>Kollektivtrafik buss Västerbotten</t>
  </si>
  <si>
    <t>Kollektivtrafik buss Uppland</t>
  </si>
  <si>
    <t>Kollektivtrafik buss Norrbotten</t>
  </si>
  <si>
    <t>Kollektivtrafik buss Gotland</t>
  </si>
  <si>
    <t>Flygresor utrikes och inrikes mer än 500 km</t>
  </si>
  <si>
    <t>Flygresor utrikes och inrikes mindre än 500 km</t>
  </si>
  <si>
    <t>Alla destinationer- ange personkilometrar</t>
  </si>
  <si>
    <t>Europa utanför Norden (2000 km)</t>
  </si>
  <si>
    <t>Inrikes och Norden &lt; 500 km (400 km)</t>
  </si>
  <si>
    <t>Inrikes och Norden &gt; 500 km  (600 km)</t>
  </si>
  <si>
    <t>Utanför Europa (8000 km)</t>
  </si>
  <si>
    <t>Se särskilt dokument för förklaringar och metod</t>
  </si>
  <si>
    <t>Förnybar Elmix</t>
  </si>
  <si>
    <t>Förnybar EL</t>
  </si>
  <si>
    <t>Samtliga flygresor</t>
  </si>
  <si>
    <t>Dieseltåg Europa</t>
  </si>
  <si>
    <t>Stockholm-Visby</t>
  </si>
  <si>
    <t>Stockholm-Umeå</t>
  </si>
  <si>
    <t>Jet A1</t>
  </si>
  <si>
    <t>Antal liter, kWh</t>
  </si>
  <si>
    <t>EL (kWh)</t>
  </si>
  <si>
    <t>Koldioxid CO2  (kg/l, kg/kWh)</t>
  </si>
  <si>
    <t>Metan CH4  (kg/l, kg/kWh)</t>
  </si>
  <si>
    <t>Lustgas N2O (kg/l, kg/kWh)</t>
  </si>
  <si>
    <t>Jet A1 (flygbränsle)</t>
  </si>
  <si>
    <t>Loktåg</t>
  </si>
  <si>
    <t>Loktåg med sovvagn</t>
  </si>
  <si>
    <t>Bussresor m.m.</t>
  </si>
  <si>
    <t>Faktorerna avser Assessment Report 5 (AR5)</t>
  </si>
  <si>
    <r>
      <t>Koldioxidutsläpp (kg CO</t>
    </r>
    <r>
      <rPr>
        <b/>
        <vertAlign val="subscript"/>
        <sz val="10"/>
        <color theme="1"/>
        <rFont val="Arial"/>
        <family val="2"/>
      </rPr>
      <t>2</t>
    </r>
    <r>
      <rPr>
        <b/>
        <sz val="10"/>
        <color theme="1"/>
        <rFont val="Arial"/>
        <family val="2"/>
      </rPr>
      <t xml:space="preserve"> / årsarbetskraft)</t>
    </r>
  </si>
  <si>
    <r>
      <t>Koldioxidutsläpp (kg CO</t>
    </r>
    <r>
      <rPr>
        <b/>
        <vertAlign val="subscript"/>
        <sz val="10"/>
        <color theme="1"/>
        <rFont val="Arial"/>
        <family val="2"/>
      </rPr>
      <t xml:space="preserve">2 / </t>
    </r>
    <r>
      <rPr>
        <b/>
        <sz val="10"/>
        <color theme="1"/>
        <rFont val="Arial"/>
        <family val="2"/>
      </rPr>
      <t>"alternativ enhet")</t>
    </r>
  </si>
  <si>
    <t>Växthusgaser totalt som LCA-värden (kg CO2e) i 100-års perspektiv</t>
  </si>
  <si>
    <r>
      <t>Koldioxidutsläpp (kg CO</t>
    </r>
    <r>
      <rPr>
        <b/>
        <vertAlign val="subscript"/>
        <sz val="10"/>
        <color theme="1"/>
        <rFont val="Arial"/>
        <family val="2"/>
      </rPr>
      <t>2</t>
    </r>
    <r>
      <rPr>
        <b/>
        <sz val="10"/>
        <color theme="1"/>
        <rFont val="Arial"/>
        <family val="2"/>
      </rPr>
      <t>)</t>
    </r>
  </si>
  <si>
    <r>
      <t>Koldioxidutsläpp summa (kg CO</t>
    </r>
    <r>
      <rPr>
        <b/>
        <vertAlign val="subscript"/>
        <sz val="10"/>
        <color theme="1"/>
        <rFont val="Arial"/>
        <family val="2"/>
      </rPr>
      <t>2</t>
    </r>
    <r>
      <rPr>
        <b/>
        <sz val="10"/>
        <color theme="1"/>
        <rFont val="Arial"/>
        <family val="2"/>
      </rPr>
      <t>)</t>
    </r>
  </si>
  <si>
    <t>Tjänsteresor</t>
  </si>
  <si>
    <t>Arbetsmaskiner</t>
  </si>
  <si>
    <t>Klimatgaser totalt som LCA-värden (kg CO2e) i 100-års perspektiv</t>
  </si>
  <si>
    <t>Dieseltåg Europa inkl Sverige</t>
  </si>
  <si>
    <t>Inmatningssida</t>
  </si>
  <si>
    <t>Denna kolumn ska inte rapporteras enligt miljöledningsförordningen.</t>
  </si>
  <si>
    <t>Fråga (del 1)</t>
  </si>
  <si>
    <t>Koldioxidutsläpp (kg CO2)</t>
  </si>
  <si>
    <t>Klimatutsläpp LCA (kg CO2e)</t>
  </si>
  <si>
    <t>Myndighets-utövning</t>
  </si>
  <si>
    <t>Enhet:</t>
  </si>
  <si>
    <t>liter</t>
  </si>
  <si>
    <t>Biodiesel (100%)</t>
  </si>
  <si>
    <t>kg</t>
  </si>
  <si>
    <t>fordons-km</t>
  </si>
  <si>
    <t>Flexifuel E85/bensin</t>
  </si>
  <si>
    <t>Bifuel gas/bensin</t>
  </si>
  <si>
    <t>Taxiresor</t>
  </si>
  <si>
    <t>Sverige generelllt</t>
  </si>
  <si>
    <t>antal</t>
  </si>
  <si>
    <t>Stockholm</t>
  </si>
  <si>
    <t>Eldriven</t>
  </si>
  <si>
    <t>person-km</t>
  </si>
  <si>
    <t>Biogas</t>
  </si>
  <si>
    <t>Biodiesel 100%</t>
  </si>
  <si>
    <t>Spårväg Stockholm</t>
  </si>
  <si>
    <t>kWh</t>
  </si>
  <si>
    <t>Jord- och skogsbrukstraktorer (37-75 kW)</t>
  </si>
  <si>
    <t>timmar</t>
  </si>
  <si>
    <t>Jord- och skogsbrukstraktorer (75-130 kW)</t>
  </si>
  <si>
    <t>Industritraktorer (37-75 kW)</t>
  </si>
  <si>
    <t>Industritraktorer (75-130 kW)</t>
  </si>
  <si>
    <t>Samhällstraktorer (37-75 kW)</t>
  </si>
  <si>
    <t>Samhällstraktorer (75-130 kW)</t>
  </si>
  <si>
    <t>Skördetröska (37-75 kW)</t>
  </si>
  <si>
    <t>Skördetröska (75-130 kW)</t>
  </si>
  <si>
    <t>Skotare (75-130 kW)</t>
  </si>
  <si>
    <t>Skördare (75-130 kW)</t>
  </si>
  <si>
    <t>Hjullastare (37-75 kW)</t>
  </si>
  <si>
    <t>Hjullastare (75-130 kW)</t>
  </si>
  <si>
    <t>Grävlastare (37-75 kW)</t>
  </si>
  <si>
    <t>Grävlastare (75-130 kW)</t>
  </si>
  <si>
    <t>Bandgrävmaskin (37-75 kW)</t>
  </si>
  <si>
    <t>Bandgrävmaskin (75-130 kW)</t>
  </si>
  <si>
    <t>Hjulgrävmaskin (37-75 kW)</t>
  </si>
  <si>
    <t>Hjulgrävmaskin (75-130 kW)</t>
  </si>
  <si>
    <t>Kompaktlastare (37-75 kW)</t>
  </si>
  <si>
    <t>Mobilkran (37-75 kW)</t>
  </si>
  <si>
    <t>Mobilkran (75-130 kW)</t>
  </si>
  <si>
    <t>Truck (37-75 kW)</t>
  </si>
  <si>
    <t>Truck (75-130 kW)</t>
  </si>
  <si>
    <t>Snöskoter</t>
  </si>
  <si>
    <t>Stockholm-Göteborg (400 km)</t>
  </si>
  <si>
    <t>Stockholm-Kiruna (920 km)</t>
  </si>
  <si>
    <t>Stockholm-Visby (222 km)</t>
  </si>
  <si>
    <t>Stockholm-Umeå (457 km)</t>
  </si>
  <si>
    <t>Malmö-Östersund (850 km)</t>
  </si>
  <si>
    <t>Göteborg-Luleå (1020 km)</t>
  </si>
  <si>
    <t>Stockholm-Malmö (530 km)</t>
  </si>
  <si>
    <t>Stockholm-Kalmar (340 km)</t>
  </si>
  <si>
    <t>Göteborg-Malmö (320 km)</t>
  </si>
  <si>
    <t>Stockholm-Östersund (431 km)</t>
  </si>
  <si>
    <t>Alla destinationer i världen-direktinmatning i kg CO2</t>
  </si>
  <si>
    <t>Helikopter lätt</t>
  </si>
  <si>
    <t>Helikopter medelstor</t>
  </si>
  <si>
    <t>Flygplan lätt</t>
  </si>
  <si>
    <t>Flygplan regionalt</t>
  </si>
  <si>
    <t>maxeffektmotor * h</t>
  </si>
  <si>
    <r>
      <t xml:space="preserve">Sjötransport </t>
    </r>
    <r>
      <rPr>
        <b/>
        <sz val="10"/>
        <rFont val="Arial"/>
        <family val="2"/>
      </rPr>
      <t>utan</t>
    </r>
    <r>
      <rPr>
        <sz val="10"/>
        <rFont val="Arial"/>
        <family val="2"/>
      </rPr>
      <t xml:space="preserve"> bil</t>
    </r>
  </si>
  <si>
    <r>
      <t xml:space="preserve">Sjötransport </t>
    </r>
    <r>
      <rPr>
        <b/>
        <sz val="10"/>
        <rFont val="Arial"/>
        <family val="2"/>
      </rPr>
      <t>med</t>
    </r>
    <r>
      <rPr>
        <sz val="10"/>
        <rFont val="Arial"/>
        <family val="2"/>
      </rPr>
      <t xml:space="preserve"> bil</t>
    </r>
  </si>
  <si>
    <t>Antal kW (maxmotor) * h eller h</t>
  </si>
  <si>
    <t>Koldioxid CO2  
(kg/h eller kg/kW maxmotor * h)</t>
  </si>
  <si>
    <t>GWP100 CO2e  
(kg/h eller kg/kW maxmotor * h)</t>
  </si>
  <si>
    <t>Myndighetsutövning</t>
  </si>
  <si>
    <t>Umeå-Vasa</t>
  </si>
  <si>
    <t>Snöskoter (h)</t>
  </si>
  <si>
    <t>Inmatningsfält:</t>
  </si>
  <si>
    <t>Fordonsgas (blandning) (kg)</t>
  </si>
  <si>
    <t>Biogas (100% bio) (kg)</t>
  </si>
  <si>
    <t>Huvudkategori</t>
  </si>
  <si>
    <t>Körsträcka Personbil</t>
  </si>
  <si>
    <t>Elcykel</t>
  </si>
  <si>
    <t>Klimatverktyg för myndigheters beräkning av utsläpp från tjänsteresor, arbetsmaskiner och användning av färdmedel under myndighetsutövning</t>
  </si>
  <si>
    <t xml:space="preserve">SUMMERING: Gula och blå fält i kolumn D motsvarar inmatningsfält i fråga 1.1 i systemet för miljöledningsrapportering. </t>
  </si>
  <si>
    <t>INMATNINGS- OCH RESULTATFÄLT FÖR BERÄKNING AV KOLDIOXIDUTSLÄPP (kg) OCH KLIMATUTSLÄPP SOM LCA-VÄRDEN (kg CO2e)</t>
  </si>
  <si>
    <t>Inmatning av värde (se Enhet)</t>
  </si>
  <si>
    <t>Tjänsteresor 
(se Enhet)</t>
  </si>
  <si>
    <t>Arbetsmaskin eller färdmedel under myndighets-utövning 
(se Enhet)</t>
  </si>
  <si>
    <t xml:space="preserve">Arbetsmaskin eller färdmedel under myndighets-utövning </t>
  </si>
  <si>
    <t>Resultat:</t>
  </si>
  <si>
    <t>Underkategori</t>
  </si>
  <si>
    <t>Fossilbaserat bränsle</t>
  </si>
  <si>
    <t>Körsträcka Lätt Lastbil</t>
  </si>
  <si>
    <t>Bifuel bensin/gas</t>
  </si>
  <si>
    <t>Körsträcka Tung Lastbil</t>
  </si>
  <si>
    <t>Alla destinationer i världen (enbart LCA-värde CO2e)</t>
  </si>
  <si>
    <t>Alternativ enhet till årsarbetskraft (frivilligt, inte ett krav i förordningen):</t>
  </si>
  <si>
    <t>Inmatningsfält - Inmatning av värden sker i kolumn F eller G,  ljusgula (Tjänsteresor) och ljusblå celler (Arbetsmaskin eller färdmedel under myndighetsutövning). Obs! Använd korrekt enhet, se kolumn D.</t>
  </si>
  <si>
    <t>Resultat  - Beräknade utsläppsmängder visas i kolumn I, J och L.</t>
  </si>
  <si>
    <t>Mörkgrå fält i kolumn F eller G kan inte fyllas i pga. att kategorin inte används som arbetsmaskin eller för tjänsteresa (exempelvis "Flyg inrikes" används uteslutande för tjänsteresa och ej som arbetsmaskin).</t>
  </si>
  <si>
    <t>Önskar myndigheten använda egna emissionsfaktorer för beräkning av något utsläpp från vägfordon kan fliken "Inmatning Väg spec fordonsinfo" användas.</t>
  </si>
  <si>
    <t>Flygresor inrikes</t>
  </si>
  <si>
    <t>Flygresor inrikes och Norden</t>
  </si>
  <si>
    <t>Flygresor utrikes</t>
  </si>
  <si>
    <t>Flygresor alla destinationer</t>
  </si>
  <si>
    <t>Bränsleanvändning, personbil</t>
  </si>
  <si>
    <t>Kategorier för tjänsteresor och övrig  myndighetsutövning</t>
  </si>
  <si>
    <t>Kategorier för tjänsteresor och övrig myndighetsutövning</t>
  </si>
  <si>
    <t>I tabellen rad 12-21 summeras de beräkningar av CO2-utsläpp respektive klimatgaser som utförs på rad 36-227.</t>
  </si>
  <si>
    <t>Truck (130-560 kW)</t>
  </si>
  <si>
    <t>Dumper (75-130 kW)</t>
  </si>
  <si>
    <t>Dumper (130-560 kW)</t>
  </si>
  <si>
    <t>Gruvtruck/Tipptruck (&gt;560 kW)</t>
  </si>
  <si>
    <t>Mobilkran (130-560 kW)</t>
  </si>
  <si>
    <t>Bandgrävmaskin (130-560 kW)</t>
  </si>
  <si>
    <t>Bandgrävmaskin (&lt;37 kW)</t>
  </si>
  <si>
    <t>Hjullastare (&gt;560 kW)</t>
  </si>
  <si>
    <t>Hjullastare (130-560 kW)</t>
  </si>
  <si>
    <t>Skördare (130-560 kW)</t>
  </si>
  <si>
    <t>Skotare (130-560 kW)</t>
  </si>
  <si>
    <t>Skördetröska (130-560 kW)</t>
  </si>
  <si>
    <t>Samhällstraktorer (130-560 kW)</t>
  </si>
  <si>
    <t>Industritraktorer (130-560 kW)</t>
  </si>
  <si>
    <t>Jord- och skogsbrukstraktorer (130-560 kW)</t>
  </si>
  <si>
    <t>kg CO2</t>
  </si>
  <si>
    <t>Kategorier</t>
  </si>
  <si>
    <t>Körsträcka Buss - egen (ägd eller hyrd)</t>
  </si>
  <si>
    <t>Tjänsteresa</t>
  </si>
  <si>
    <t>Arbetsmaskin eller färdmedel under myndighets-utövning</t>
  </si>
  <si>
    <t>Här kan användaren mata in egna emissionsfaktorer för klimatgaser under framtagande av bränsle samt under transport (Bränsleanvändning) om sådana finns tillgängliga. Endast för tjänsteresor.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</si>
</sst>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k_r_-;\-* #,##0.00\ _k_r_-;_-* &quot;-&quot;??\ _k_r_-;_-@_-"/>
    <numFmt numFmtId="165" formatCode="0.0000"/>
    <numFmt numFmtId="166" formatCode="0.00000"/>
    <numFmt numFmtId="167" formatCode="0.000000"/>
    <numFmt numFmtId="168" formatCode="0.000"/>
    <numFmt numFmtId="169" formatCode="0.0"/>
    <numFmt numFmtId="170" formatCode="#,###,##0"/>
    <numFmt numFmtId="171" formatCode="0.0000000"/>
    <numFmt numFmtId="172" formatCode="0.00000000"/>
    <numFmt numFmtId="173" formatCode="0.0000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b/>
      <sz val="10"/>
      <color indexed="8"/>
      <name val="Arial"/>
      <family val="2"/>
    </font>
    <font>
      <b/>
      <sz val="10"/>
      <name val="Arial"/>
      <family val="2"/>
    </font>
    <font>
      <sz val="10"/>
      <color indexed="8"/>
      <name val="Arial"/>
      <family val="2"/>
    </font>
    <font>
      <b/>
      <vertAlign val="subscript"/>
      <sz val="10"/>
      <name val="Arial"/>
      <family val="2"/>
    </font>
    <font>
      <sz val="8"/>
      <color indexed="81"/>
      <name val="Tahoma"/>
      <family val="2"/>
    </font>
    <font>
      <sz val="10"/>
      <color rgb="FFFF0000"/>
      <name val="Arial"/>
      <family val="2"/>
    </font>
    <font>
      <sz val="10"/>
      <color theme="1"/>
      <name val="Arial"/>
      <family val="2"/>
    </font>
    <font>
      <b/>
      <sz val="10"/>
      <color theme="1"/>
      <name val="Arial"/>
      <family val="2"/>
    </font>
    <font>
      <sz val="8"/>
      <color theme="1"/>
      <name val="Arial"/>
      <family val="2"/>
    </font>
    <font>
      <i/>
      <sz val="8"/>
      <name val="Arial"/>
      <family val="2"/>
    </font>
    <font>
      <sz val="9"/>
      <color indexed="81"/>
      <name val="Tahoma"/>
      <family val="2"/>
    </font>
    <font>
      <b/>
      <sz val="9"/>
      <color indexed="81"/>
      <name val="Tahoma"/>
      <family val="2"/>
    </font>
    <font>
      <sz val="10"/>
      <color rgb="FF0070C0"/>
      <name val="Arial"/>
      <family val="2"/>
    </font>
    <font>
      <i/>
      <sz val="10"/>
      <name val="Arial"/>
      <family val="2"/>
    </font>
    <font>
      <b/>
      <sz val="10"/>
      <color rgb="FFFF0000"/>
      <name val="Arial"/>
      <family val="2"/>
    </font>
    <font>
      <sz val="10"/>
      <color theme="0" tint="-0.34998626667073579"/>
      <name val="Arial"/>
      <family val="2"/>
    </font>
    <font>
      <b/>
      <i/>
      <sz val="10"/>
      <name val="Arial"/>
      <family val="2"/>
    </font>
    <font>
      <u/>
      <sz val="10"/>
      <color indexed="36"/>
      <name val="Arial"/>
      <family val="2"/>
    </font>
    <font>
      <u/>
      <sz val="10"/>
      <color indexed="12"/>
      <name val="Arial"/>
      <family val="2"/>
    </font>
    <font>
      <sz val="10"/>
      <color rgb="FF000000"/>
      <name val="Arial"/>
      <family val="2"/>
    </font>
    <font>
      <sz val="10"/>
      <color theme="1"/>
      <name val="Calibri"/>
      <family val="2"/>
      <scheme val="minor"/>
    </font>
    <font>
      <b/>
      <i/>
      <u/>
      <sz val="10"/>
      <name val="Arial"/>
      <family val="2"/>
    </font>
    <font>
      <i/>
      <sz val="8"/>
      <color theme="1"/>
      <name val="Arial"/>
      <family val="2"/>
    </font>
    <font>
      <b/>
      <sz val="10"/>
      <color rgb="FF0070C0"/>
      <name val="Arial"/>
      <family val="2"/>
    </font>
    <font>
      <b/>
      <vertAlign val="subscript"/>
      <sz val="10"/>
      <color theme="1"/>
      <name val="Arial"/>
      <family val="2"/>
    </font>
    <font>
      <b/>
      <sz val="12"/>
      <color rgb="FF0070C0"/>
      <name val="Arial"/>
      <family val="2"/>
    </font>
    <font>
      <b/>
      <i/>
      <sz val="10"/>
      <color theme="1"/>
      <name val="Arial"/>
      <family val="2"/>
    </font>
    <font>
      <b/>
      <sz val="22"/>
      <color theme="8" tint="-0.249977111117893"/>
      <name val="Calibri"/>
      <family val="2"/>
    </font>
    <font>
      <b/>
      <sz val="24"/>
      <color theme="8" tint="-0.249977111117893"/>
      <name val="Calibri"/>
      <family val="2"/>
    </font>
    <font>
      <b/>
      <i/>
      <sz val="14"/>
      <color theme="8" tint="-0.249977111117893"/>
      <name val="Calibri"/>
      <family val="2"/>
    </font>
    <font>
      <b/>
      <sz val="11"/>
      <color theme="1"/>
      <name val="Calibri"/>
      <family val="2"/>
      <scheme val="minor"/>
    </font>
    <font>
      <b/>
      <sz val="14"/>
      <color rgb="FF0070C0"/>
      <name val="Calibri"/>
      <family val="2"/>
      <scheme val="minor"/>
    </font>
    <font>
      <sz val="11"/>
      <color theme="0" tint="-0.249977111117893"/>
      <name val="Calibri"/>
      <family val="2"/>
      <scheme val="minor"/>
    </font>
    <font>
      <i/>
      <sz val="10"/>
      <color theme="1"/>
      <name val="Arial"/>
      <family val="2"/>
    </font>
    <font>
      <sz val="11"/>
      <color theme="0" tint="-0.34998626667073579"/>
      <name val="Calibri"/>
      <family val="2"/>
      <scheme val="minor"/>
    </font>
    <font>
      <b/>
      <i/>
      <sz val="11"/>
      <color theme="1"/>
      <name val="Calibri"/>
      <family val="2"/>
      <scheme val="minor"/>
    </font>
    <font>
      <b/>
      <i/>
      <sz val="14"/>
      <color rgb="FF0070C0"/>
      <name val="Arial"/>
      <family val="2"/>
    </font>
    <font>
      <b/>
      <sz val="14"/>
      <color rgb="FF0070C0"/>
      <name val="Arial"/>
      <family val="2"/>
    </font>
  </fonts>
  <fills count="32">
    <fill>
      <patternFill patternType="none"/>
    </fill>
    <fill>
      <patternFill patternType="gray125"/>
    </fill>
    <fill>
      <patternFill patternType="lightUp">
        <fgColor indexed="23"/>
      </patternFill>
    </fill>
    <fill>
      <patternFill patternType="solid">
        <fgColor indexed="36"/>
        <bgColor indexed="22"/>
      </patternFill>
    </fill>
    <fill>
      <patternFill patternType="solid">
        <fgColor indexed="3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FF"/>
        <bgColor rgb="FFFFFFFF"/>
      </patternFill>
    </fill>
    <fill>
      <patternFill patternType="gray0625">
        <fgColor indexed="9"/>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59999389629810485"/>
        <bgColor indexed="31"/>
      </patternFill>
    </fill>
    <fill>
      <patternFill patternType="solid">
        <fgColor theme="3" tint="0.59999389629810485"/>
        <bgColor indexed="64"/>
      </patternFill>
    </fill>
    <fill>
      <patternFill patternType="solid">
        <fgColor theme="0" tint="-0.14999847407452621"/>
        <bgColor indexed="22"/>
      </patternFill>
    </fill>
    <fill>
      <patternFill patternType="solid">
        <fgColor rgb="FFFFCCF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EDB3"/>
        <bgColor indexed="64"/>
      </patternFill>
    </fill>
    <fill>
      <patternFill patternType="solid">
        <fgColor rgb="FFFFD653"/>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23"/>
      </right>
      <top style="medium">
        <color indexed="23"/>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3">
    <xf numFmtId="0" fontId="0" fillId="0" borderId="0"/>
    <xf numFmtId="0" fontId="5"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0" fontId="28" fillId="14" borderId="0" applyNumberFormat="0" applyBorder="0">
      <alignment horizontal="right"/>
      <protection locked="0"/>
    </xf>
    <xf numFmtId="0" fontId="4" fillId="0" borderId="0"/>
    <xf numFmtId="0" fontId="29" fillId="0" borderId="0"/>
    <xf numFmtId="0" fontId="30" fillId="0" borderId="0" applyNumberFormat="0" applyFill="0" applyBorder="0" applyAlignment="0" applyProtection="0"/>
    <xf numFmtId="170" fontId="28" fillId="14" borderId="0" applyNumberFormat="0" applyBorder="0">
      <alignment horizontal="left"/>
      <protection locked="0"/>
    </xf>
    <xf numFmtId="170" fontId="28" fillId="14" borderId="0" applyNumberFormat="0" applyBorder="0">
      <alignment horizontal="left"/>
      <protection locked="0"/>
    </xf>
    <xf numFmtId="170" fontId="9" fillId="15" borderId="0" applyNumberFormat="0" applyBorder="0">
      <protection locked="0"/>
    </xf>
    <xf numFmtId="164" fontId="5" fillId="0" borderId="0" applyFont="0" applyFill="0" applyBorder="0" applyAlignment="0" applyProtection="0"/>
    <xf numFmtId="0" fontId="3" fillId="0" borderId="0"/>
    <xf numFmtId="9" fontId="3" fillId="0" borderId="0" applyFont="0" applyFill="0" applyBorder="0" applyAlignment="0" applyProtection="0"/>
    <xf numFmtId="0" fontId="3" fillId="0" borderId="0"/>
  </cellStyleXfs>
  <cellXfs count="390">
    <xf numFmtId="0" fontId="0" fillId="0" borderId="0" xfId="0"/>
    <xf numFmtId="0" fontId="6" fillId="0" borderId="0" xfId="0" applyFont="1"/>
    <xf numFmtId="0" fontId="6" fillId="0" borderId="0" xfId="0" applyFont="1" applyAlignment="1">
      <alignment horizontal="right"/>
    </xf>
    <xf numFmtId="0" fontId="8" fillId="0" borderId="0" xfId="0" applyFont="1"/>
    <xf numFmtId="0" fontId="8" fillId="0" borderId="0" xfId="0" applyFont="1" applyAlignment="1">
      <alignment horizontal="center"/>
    </xf>
    <xf numFmtId="166" fontId="8" fillId="0" borderId="0" xfId="0" applyNumberFormat="1" applyFont="1"/>
    <xf numFmtId="0" fontId="9" fillId="0" borderId="0" xfId="0" applyFont="1" applyAlignment="1">
      <alignment vertical="top" wrapText="1"/>
    </xf>
    <xf numFmtId="0" fontId="8" fillId="0" borderId="0" xfId="0" applyFont="1" applyAlignment="1">
      <alignment horizontal="center" vertical="top"/>
    </xf>
    <xf numFmtId="0" fontId="6" fillId="0" borderId="0" xfId="0" applyFont="1" applyAlignment="1">
      <alignment horizontal="right" vertical="top" wrapText="1"/>
    </xf>
    <xf numFmtId="0" fontId="8" fillId="0" borderId="0" xfId="0" applyFont="1" applyAlignment="1">
      <alignment vertical="top"/>
    </xf>
    <xf numFmtId="0" fontId="6" fillId="0" borderId="0" xfId="0" applyFont="1" applyAlignment="1">
      <alignment horizontal="center"/>
    </xf>
    <xf numFmtId="0" fontId="7" fillId="0" borderId="0" xfId="0" applyFont="1"/>
    <xf numFmtId="0" fontId="5" fillId="0" borderId="0" xfId="0" applyFont="1"/>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3" borderId="1" xfId="0" applyFont="1" applyFill="1" applyBorder="1" applyAlignment="1">
      <alignment vertical="center" wrapText="1"/>
    </xf>
    <xf numFmtId="0" fontId="10" fillId="4" borderId="1" xfId="0" applyFont="1" applyFill="1" applyBorder="1" applyAlignment="1">
      <alignment wrapText="1"/>
    </xf>
    <xf numFmtId="0" fontId="11" fillId="0" borderId="1" xfId="0" applyFont="1" applyBorder="1" applyAlignment="1">
      <alignment horizontal="left" vertical="top" wrapText="1"/>
    </xf>
    <xf numFmtId="0" fontId="8" fillId="2" borderId="1" xfId="0" applyFont="1" applyFill="1" applyBorder="1" applyAlignment="1">
      <alignment vertical="top"/>
    </xf>
    <xf numFmtId="168" fontId="8" fillId="0" borderId="1" xfId="0" applyNumberFormat="1" applyFont="1" applyBorder="1" applyAlignment="1">
      <alignment horizontal="center"/>
    </xf>
    <xf numFmtId="168" fontId="6" fillId="0" borderId="0" xfId="0" applyNumberFormat="1" applyFont="1" applyAlignment="1">
      <alignment horizontal="center"/>
    </xf>
    <xf numFmtId="0" fontId="6" fillId="4" borderId="1" xfId="0" applyFont="1" applyFill="1" applyBorder="1" applyAlignment="1">
      <alignment horizontal="left" vertical="center" wrapText="1"/>
    </xf>
    <xf numFmtId="0" fontId="0" fillId="0" borderId="1" xfId="0" applyBorder="1"/>
    <xf numFmtId="0" fontId="6" fillId="4" borderId="1" xfId="0" applyFont="1" applyFill="1" applyBorder="1" applyAlignment="1">
      <alignment vertical="center"/>
    </xf>
    <xf numFmtId="0" fontId="15" fillId="0" borderId="1" xfId="0" applyFont="1" applyBorder="1"/>
    <xf numFmtId="0" fontId="15" fillId="0" borderId="1" xfId="0" applyFont="1" applyBorder="1" applyAlignment="1">
      <alignment horizontal="center"/>
    </xf>
    <xf numFmtId="0" fontId="15" fillId="0" borderId="1" xfId="0" applyFont="1" applyBorder="1" applyAlignment="1">
      <alignment vertical="top" wrapText="1"/>
    </xf>
    <xf numFmtId="0" fontId="15" fillId="0" borderId="0" xfId="0" applyFont="1"/>
    <xf numFmtId="0" fontId="15" fillId="0" borderId="1" xfId="0" applyFont="1" applyBorder="1" applyAlignment="1">
      <alignment horizontal="left" vertical="center" wrapText="1"/>
    </xf>
    <xf numFmtId="169" fontId="15" fillId="0" borderId="1" xfId="0" applyNumberFormat="1" applyFont="1" applyBorder="1" applyAlignment="1">
      <alignment horizontal="center"/>
    </xf>
    <xf numFmtId="0" fontId="17" fillId="0" borderId="0" xfId="0" applyFont="1"/>
    <xf numFmtId="0" fontId="16" fillId="4" borderId="1" xfId="0" applyFont="1" applyFill="1" applyBorder="1" applyAlignment="1">
      <alignment wrapText="1"/>
    </xf>
    <xf numFmtId="0" fontId="18" fillId="0" borderId="0" xfId="0" applyFont="1"/>
    <xf numFmtId="0" fontId="6" fillId="0" borderId="1" xfId="0" applyFont="1" applyBorder="1"/>
    <xf numFmtId="0" fontId="6" fillId="0" borderId="1" xfId="0" applyFont="1" applyBorder="1" applyAlignment="1">
      <alignment horizontal="right"/>
    </xf>
    <xf numFmtId="0" fontId="5" fillId="6" borderId="1" xfId="0" applyFont="1" applyFill="1" applyBorder="1" applyAlignment="1">
      <alignment horizontal="center"/>
    </xf>
    <xf numFmtId="0" fontId="15" fillId="6" borderId="1" xfId="0" applyFont="1" applyFill="1" applyBorder="1" applyAlignment="1">
      <alignment horizontal="center" wrapText="1"/>
    </xf>
    <xf numFmtId="0" fontId="5" fillId="8" borderId="1" xfId="0" applyFont="1" applyFill="1" applyBorder="1" applyAlignment="1">
      <alignment horizontal="center"/>
    </xf>
    <xf numFmtId="0" fontId="15" fillId="8" borderId="1" xfId="0" applyFont="1" applyFill="1" applyBorder="1" applyAlignment="1">
      <alignment horizontal="center" wrapText="1"/>
    </xf>
    <xf numFmtId="0" fontId="5" fillId="9" borderId="1" xfId="0" applyFont="1" applyFill="1" applyBorder="1" applyAlignment="1">
      <alignment horizontal="center"/>
    </xf>
    <xf numFmtId="0" fontId="15" fillId="9" borderId="1" xfId="0" applyFont="1" applyFill="1" applyBorder="1" applyAlignment="1">
      <alignment horizontal="center" wrapText="1"/>
    </xf>
    <xf numFmtId="0" fontId="5" fillId="0" borderId="1" xfId="0" applyFont="1" applyBorder="1" applyAlignment="1">
      <alignment horizontal="right"/>
    </xf>
    <xf numFmtId="0" fontId="0" fillId="0" borderId="0" xfId="0" applyAlignment="1">
      <alignment horizontal="left"/>
    </xf>
    <xf numFmtId="0" fontId="5" fillId="0" borderId="0" xfId="0" applyFont="1" applyAlignment="1">
      <alignment horizontal="left"/>
    </xf>
    <xf numFmtId="0" fontId="6" fillId="6" borderId="1" xfId="0" applyFont="1" applyFill="1" applyBorder="1" applyAlignment="1">
      <alignment horizontal="center" vertical="center" wrapText="1"/>
    </xf>
    <xf numFmtId="0" fontId="8" fillId="6" borderId="1" xfId="0" applyFont="1" applyFill="1" applyBorder="1"/>
    <xf numFmtId="0" fontId="6" fillId="5" borderId="6" xfId="0" applyFont="1" applyFill="1" applyBorder="1" applyAlignment="1">
      <alignment horizontal="center" vertical="center"/>
    </xf>
    <xf numFmtId="0" fontId="14" fillId="0" borderId="0" xfId="0" applyFont="1"/>
    <xf numFmtId="0" fontId="6" fillId="0" borderId="0" xfId="0" applyFont="1" applyAlignment="1">
      <alignment horizontal="left"/>
    </xf>
    <xf numFmtId="0" fontId="21" fillId="0" borderId="0" xfId="0" applyFont="1" applyAlignment="1">
      <alignment horizontal="left"/>
    </xf>
    <xf numFmtId="0" fontId="8" fillId="6" borderId="6" xfId="0" applyFont="1" applyFill="1" applyBorder="1"/>
    <xf numFmtId="0" fontId="6" fillId="4" borderId="6" xfId="0" applyFont="1" applyFill="1" applyBorder="1" applyAlignment="1">
      <alignment vertical="center" wrapText="1"/>
    </xf>
    <xf numFmtId="0" fontId="6" fillId="10" borderId="1" xfId="0" applyFont="1" applyFill="1" applyBorder="1" applyAlignment="1">
      <alignment horizontal="center" vertical="center"/>
    </xf>
    <xf numFmtId="0" fontId="0" fillId="5" borderId="1" xfId="0" applyFill="1" applyBorder="1"/>
    <xf numFmtId="0" fontId="0" fillId="11" borderId="0" xfId="0" applyFill="1"/>
    <xf numFmtId="0" fontId="0" fillId="11" borderId="1" xfId="0" applyFill="1" applyBorder="1"/>
    <xf numFmtId="0" fontId="11" fillId="0" borderId="0" xfId="0" applyFont="1" applyAlignment="1" applyProtection="1">
      <alignment horizontal="center" vertical="top" wrapText="1"/>
      <protection locked="0"/>
    </xf>
    <xf numFmtId="0" fontId="0" fillId="0" borderId="0" xfId="0" applyAlignment="1">
      <alignment horizontal="center"/>
    </xf>
    <xf numFmtId="0" fontId="5" fillId="0" borderId="1" xfId="0" applyFont="1" applyBorder="1" applyAlignment="1">
      <alignment vertical="center" wrapText="1"/>
    </xf>
    <xf numFmtId="0" fontId="5" fillId="0" borderId="1" xfId="0" applyFont="1" applyBorder="1" applyAlignment="1">
      <alignment wrapText="1"/>
    </xf>
    <xf numFmtId="0" fontId="16" fillId="4" borderId="1" xfId="0" applyFont="1" applyFill="1" applyBorder="1" applyAlignment="1">
      <alignment horizontal="centerContinuous" vertical="center" wrapText="1"/>
    </xf>
    <xf numFmtId="0" fontId="16"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center"/>
    </xf>
    <xf numFmtId="0" fontId="15" fillId="0" borderId="0" xfId="0" applyFont="1" applyAlignment="1">
      <alignment horizontal="left" vertical="center" wrapText="1"/>
    </xf>
    <xf numFmtId="0" fontId="15" fillId="0" borderId="0" xfId="0" applyFont="1" applyAlignment="1" applyProtection="1">
      <alignment horizontal="center" vertical="center"/>
      <protection locked="0"/>
    </xf>
    <xf numFmtId="0" fontId="23" fillId="0" borderId="0" xfId="0" applyFont="1"/>
    <xf numFmtId="0" fontId="15" fillId="0" borderId="0" xfId="0" applyFont="1" applyAlignment="1" applyProtection="1">
      <alignment horizontal="center"/>
      <protection locked="0"/>
    </xf>
    <xf numFmtId="167" fontId="0" fillId="0" borderId="0" xfId="0" applyNumberFormat="1" applyAlignment="1">
      <alignment horizontal="center"/>
    </xf>
    <xf numFmtId="0" fontId="6" fillId="5" borderId="1" xfId="0" applyFont="1" applyFill="1" applyBorder="1" applyAlignment="1">
      <alignment horizontal="center" vertical="center"/>
    </xf>
    <xf numFmtId="0" fontId="16" fillId="0" borderId="1" xfId="0" applyFont="1" applyBorder="1" applyAlignment="1">
      <alignment horizontal="left"/>
    </xf>
    <xf numFmtId="0" fontId="31" fillId="0" borderId="0" xfId="0" applyFont="1"/>
    <xf numFmtId="0" fontId="8" fillId="11" borderId="0" xfId="0" applyFont="1" applyFill="1"/>
    <xf numFmtId="165" fontId="0" fillId="0" borderId="1" xfId="0" applyNumberFormat="1" applyBorder="1" applyAlignment="1">
      <alignment horizontal="center"/>
    </xf>
    <xf numFmtId="0" fontId="25" fillId="4" borderId="1" xfId="0" applyFont="1" applyFill="1" applyBorder="1" applyAlignment="1">
      <alignment horizontal="left" vertical="center" wrapText="1"/>
    </xf>
    <xf numFmtId="0" fontId="25" fillId="16" borderId="1" xfId="0" applyFont="1" applyFill="1" applyBorder="1" applyAlignment="1">
      <alignment horizontal="center"/>
    </xf>
    <xf numFmtId="0" fontId="25" fillId="7" borderId="1" xfId="0" applyFont="1" applyFill="1" applyBorder="1" applyAlignment="1">
      <alignment horizontal="center"/>
    </xf>
    <xf numFmtId="0" fontId="25" fillId="12" borderId="1" xfId="0" applyFont="1" applyFill="1" applyBorder="1" applyAlignment="1">
      <alignment horizontal="center"/>
    </xf>
    <xf numFmtId="0" fontId="25" fillId="17" borderId="1" xfId="0" applyFont="1" applyFill="1" applyBorder="1" applyAlignment="1">
      <alignment horizontal="center"/>
    </xf>
    <xf numFmtId="1" fontId="15" fillId="13" borderId="1" xfId="0" applyNumberFormat="1" applyFont="1" applyFill="1" applyBorder="1" applyAlignment="1">
      <alignment horizontal="right"/>
    </xf>
    <xf numFmtId="168" fontId="0" fillId="0" borderId="1" xfId="0" applyNumberFormat="1" applyBorder="1" applyAlignment="1">
      <alignment horizontal="center"/>
    </xf>
    <xf numFmtId="168" fontId="5" fillId="0" borderId="1" xfId="0" applyNumberFormat="1" applyFont="1" applyBorder="1" applyAlignment="1">
      <alignment horizontal="center" vertical="center"/>
    </xf>
    <xf numFmtId="165" fontId="8" fillId="0" borderId="1" xfId="0" applyNumberFormat="1" applyFont="1" applyBorder="1" applyAlignment="1">
      <alignment horizontal="center"/>
    </xf>
    <xf numFmtId="168" fontId="8" fillId="0" borderId="6" xfId="0" applyNumberFormat="1" applyFont="1" applyBorder="1" applyAlignment="1">
      <alignment horizontal="center"/>
    </xf>
    <xf numFmtId="0" fontId="6" fillId="0" borderId="0" xfId="0" applyFont="1" applyAlignment="1">
      <alignment horizontal="center" vertical="center" wrapText="1"/>
    </xf>
    <xf numFmtId="0" fontId="5" fillId="0" borderId="1" xfId="0" applyFont="1" applyBorder="1" applyAlignment="1">
      <alignment vertical="center"/>
    </xf>
    <xf numFmtId="168" fontId="5" fillId="0" borderId="0" xfId="0" applyNumberFormat="1" applyFont="1" applyAlignment="1">
      <alignment horizontal="center"/>
    </xf>
    <xf numFmtId="166" fontId="24" fillId="0" borderId="0" xfId="0" applyNumberFormat="1" applyFont="1"/>
    <xf numFmtId="0" fontId="22" fillId="11" borderId="1" xfId="0" applyFont="1" applyFill="1" applyBorder="1" applyAlignment="1">
      <alignment vertical="center"/>
    </xf>
    <xf numFmtId="0" fontId="6" fillId="5" borderId="1" xfId="0" applyFont="1" applyFill="1" applyBorder="1" applyAlignment="1">
      <alignment horizontal="center" vertical="center" wrapText="1"/>
    </xf>
    <xf numFmtId="0" fontId="0" fillId="18" borderId="0" xfId="0" applyFill="1"/>
    <xf numFmtId="0" fontId="6" fillId="0" borderId="7" xfId="0" applyFont="1" applyBorder="1" applyAlignment="1">
      <alignment horizontal="right" vertical="center" wrapText="1"/>
    </xf>
    <xf numFmtId="0" fontId="16" fillId="0" borderId="7" xfId="0" applyFont="1" applyBorder="1" applyAlignment="1">
      <alignment horizontal="right"/>
    </xf>
    <xf numFmtId="0" fontId="6" fillId="0" borderId="10" xfId="0" applyFont="1" applyBorder="1" applyAlignment="1">
      <alignment horizontal="right" vertical="center" wrapText="1"/>
    </xf>
    <xf numFmtId="0" fontId="31" fillId="0" borderId="10" xfId="0" applyFont="1" applyBorder="1" applyAlignment="1">
      <alignment vertical="top" wrapText="1"/>
    </xf>
    <xf numFmtId="165" fontId="6" fillId="0" borderId="0" xfId="0" applyNumberFormat="1" applyFont="1" applyAlignment="1">
      <alignment horizontal="center"/>
    </xf>
    <xf numFmtId="0" fontId="16" fillId="0" borderId="0" xfId="0" applyFont="1" applyAlignment="1" applyProtection="1">
      <alignment horizontal="center" vertical="center"/>
      <protection locked="0"/>
    </xf>
    <xf numFmtId="0" fontId="6" fillId="0" borderId="0" xfId="0" applyFont="1" applyAlignment="1">
      <alignment horizontal="center" vertical="top"/>
    </xf>
    <xf numFmtId="0" fontId="6" fillId="0" borderId="0" xfId="0" applyFont="1" applyAlignment="1">
      <alignment vertical="top"/>
    </xf>
    <xf numFmtId="0" fontId="9" fillId="0" borderId="0" xfId="0" applyFont="1" applyAlignment="1">
      <alignment horizontal="left" vertical="top" wrapText="1"/>
    </xf>
    <xf numFmtId="171" fontId="0" fillId="0" borderId="0" xfId="0" applyNumberFormat="1" applyAlignment="1">
      <alignment horizontal="center"/>
    </xf>
    <xf numFmtId="167" fontId="5" fillId="0" borderId="0" xfId="0" applyNumberFormat="1" applyFont="1" applyAlignment="1">
      <alignment horizontal="center"/>
    </xf>
    <xf numFmtId="167" fontId="15" fillId="0" borderId="0" xfId="0" applyNumberFormat="1" applyFont="1" applyAlignment="1">
      <alignment horizontal="center" wrapText="1"/>
    </xf>
    <xf numFmtId="172" fontId="5" fillId="0" borderId="0" xfId="0" applyNumberFormat="1" applyFont="1" applyAlignment="1">
      <alignment horizontal="center"/>
    </xf>
    <xf numFmtId="0" fontId="5" fillId="0" borderId="0" xfId="0" applyFont="1" applyAlignment="1">
      <alignment horizontal="center" vertical="center" wrapText="1"/>
    </xf>
    <xf numFmtId="0" fontId="16" fillId="0" borderId="0" xfId="0" applyFont="1" applyAlignment="1">
      <alignment horizontal="right"/>
    </xf>
    <xf numFmtId="167" fontId="0" fillId="0" borderId="0" xfId="0" applyNumberFormat="1"/>
    <xf numFmtId="0" fontId="15" fillId="0" borderId="0" xfId="0" applyFont="1" applyAlignment="1">
      <alignment horizontal="center"/>
    </xf>
    <xf numFmtId="0" fontId="16" fillId="0" borderId="0" xfId="0" applyFont="1" applyAlignment="1" applyProtection="1">
      <alignment horizontal="center"/>
      <protection locked="0"/>
    </xf>
    <xf numFmtId="172" fontId="16" fillId="0" borderId="0" xfId="0" applyNumberFormat="1" applyFont="1" applyAlignment="1">
      <alignment horizontal="center"/>
    </xf>
    <xf numFmtId="172" fontId="6" fillId="0" borderId="0" xfId="0" applyNumberFormat="1" applyFont="1" applyAlignment="1">
      <alignment horizontal="center"/>
    </xf>
    <xf numFmtId="165" fontId="6" fillId="0" borderId="0" xfId="0" applyNumberFormat="1" applyFont="1" applyAlignment="1">
      <alignment horizontal="center" vertical="center"/>
    </xf>
    <xf numFmtId="1" fontId="6" fillId="0" borderId="0" xfId="0" applyNumberFormat="1" applyFont="1" applyAlignment="1">
      <alignment horizontal="center"/>
    </xf>
    <xf numFmtId="0" fontId="6" fillId="0" borderId="1" xfId="0" applyFont="1" applyBorder="1" applyAlignment="1">
      <alignment horizontal="center"/>
    </xf>
    <xf numFmtId="0" fontId="6" fillId="5" borderId="4" xfId="0" applyFont="1" applyFill="1" applyBorder="1" applyAlignment="1">
      <alignment vertical="center"/>
    </xf>
    <xf numFmtId="0" fontId="6" fillId="5" borderId="1" xfId="0" applyFont="1" applyFill="1" applyBorder="1" applyAlignment="1">
      <alignment vertical="center"/>
    </xf>
    <xf numFmtId="0" fontId="6" fillId="0" borderId="0" xfId="0" applyFont="1" applyAlignment="1">
      <alignment vertical="center"/>
    </xf>
    <xf numFmtId="167" fontId="8" fillId="6" borderId="6" xfId="0" applyNumberFormat="1" applyFont="1" applyFill="1" applyBorder="1" applyAlignment="1">
      <alignment horizontal="center"/>
    </xf>
    <xf numFmtId="0" fontId="31" fillId="0" borderId="10" xfId="0" applyFont="1" applyBorder="1"/>
    <xf numFmtId="0" fontId="6" fillId="4" borderId="1" xfId="0" applyFont="1" applyFill="1" applyBorder="1" applyAlignment="1">
      <alignment horizontal="centerContinuous" vertical="center" wrapText="1"/>
    </xf>
    <xf numFmtId="0" fontId="6" fillId="11" borderId="2" xfId="0" applyFont="1" applyFill="1" applyBorder="1" applyAlignment="1">
      <alignment horizontal="center" vertical="center"/>
    </xf>
    <xf numFmtId="0" fontId="16" fillId="11" borderId="1" xfId="0" applyFont="1" applyFill="1" applyBorder="1" applyAlignment="1">
      <alignment horizontal="center" vertical="center"/>
    </xf>
    <xf numFmtId="0" fontId="15" fillId="0" borderId="1" xfId="0" applyFont="1" applyBorder="1" applyAlignment="1" applyProtection="1">
      <alignment horizontal="center"/>
      <protection locked="0"/>
    </xf>
    <xf numFmtId="0" fontId="6" fillId="2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11" borderId="1" xfId="0" applyFont="1" applyFill="1" applyBorder="1" applyAlignment="1">
      <alignment horizontal="center" vertical="center" wrapText="1"/>
    </xf>
    <xf numFmtId="0" fontId="11" fillId="0" borderId="1" xfId="0" applyFont="1" applyBorder="1" applyAlignment="1" applyProtection="1">
      <alignment horizontal="center" vertical="top" wrapText="1"/>
      <protection locked="0"/>
    </xf>
    <xf numFmtId="0" fontId="8" fillId="0" borderId="1"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23" fillId="0" borderId="0" xfId="0" applyFont="1" applyAlignment="1">
      <alignment horizontal="center" vertical="center" wrapText="1"/>
    </xf>
    <xf numFmtId="0" fontId="11" fillId="0" borderId="0" xfId="0" applyFont="1" applyAlignment="1">
      <alignment horizontal="left" vertical="top" wrapText="1"/>
    </xf>
    <xf numFmtId="168" fontId="0" fillId="0" borderId="0" xfId="0" applyNumberFormat="1"/>
    <xf numFmtId="0" fontId="8" fillId="0" borderId="1" xfId="0" applyFont="1" applyBorder="1" applyAlignment="1" applyProtection="1">
      <alignment horizontal="center" vertical="center"/>
      <protection locked="0"/>
    </xf>
    <xf numFmtId="0" fontId="16" fillId="11" borderId="1" xfId="0" applyFont="1" applyFill="1" applyBorder="1" applyAlignment="1">
      <alignment horizontal="center" vertical="center" wrapText="1"/>
    </xf>
    <xf numFmtId="0" fontId="32" fillId="0" borderId="0" xfId="0" applyFont="1"/>
    <xf numFmtId="0" fontId="0" fillId="0" borderId="11" xfId="0" applyBorder="1"/>
    <xf numFmtId="0" fontId="0" fillId="0" borderId="12" xfId="0" applyBorder="1"/>
    <xf numFmtId="0" fontId="0" fillId="0" borderId="13" xfId="0" applyBorder="1"/>
    <xf numFmtId="0" fontId="8" fillId="0" borderId="0" xfId="0" applyFont="1" applyAlignment="1">
      <alignment horizontal="left" vertical="center"/>
    </xf>
    <xf numFmtId="0" fontId="32" fillId="0" borderId="0" xfId="0" applyFont="1" applyAlignment="1">
      <alignment horizontal="left" vertical="center"/>
    </xf>
    <xf numFmtId="0" fontId="22" fillId="0" borderId="0" xfId="0" applyFont="1" applyAlignment="1">
      <alignment horizontal="left"/>
    </xf>
    <xf numFmtId="2" fontId="0" fillId="0" borderId="0" xfId="0" applyNumberFormat="1"/>
    <xf numFmtId="0" fontId="5" fillId="6" borderId="1" xfId="0" applyFont="1" applyFill="1" applyBorder="1"/>
    <xf numFmtId="0" fontId="25" fillId="21" borderId="1" xfId="0" applyFont="1" applyFill="1" applyBorder="1" applyAlignment="1">
      <alignment horizontal="center"/>
    </xf>
    <xf numFmtId="168" fontId="5" fillId="0" borderId="1" xfId="0" applyNumberFormat="1" applyFont="1" applyBorder="1" applyAlignment="1">
      <alignment horizontal="center"/>
    </xf>
    <xf numFmtId="1" fontId="5" fillId="0" borderId="1" xfId="0" applyNumberFormat="1" applyFont="1" applyBorder="1" applyAlignment="1">
      <alignment horizontal="center" vertical="center" wrapText="1"/>
    </xf>
    <xf numFmtId="172" fontId="5" fillId="0" borderId="1" xfId="0" applyNumberFormat="1" applyFont="1" applyBorder="1" applyAlignment="1">
      <alignment horizontal="center"/>
    </xf>
    <xf numFmtId="167" fontId="0" fillId="0" borderId="1" xfId="0" applyNumberFormat="1" applyBorder="1" applyAlignment="1">
      <alignment horizontal="center"/>
    </xf>
    <xf numFmtId="167" fontId="5" fillId="0" borderId="1" xfId="0" applyNumberFormat="1" applyFont="1" applyBorder="1" applyAlignment="1">
      <alignment horizontal="center"/>
    </xf>
    <xf numFmtId="167" fontId="15" fillId="0" borderId="1" xfId="0" applyNumberFormat="1" applyFont="1" applyBorder="1" applyAlignment="1">
      <alignment horizontal="center" wrapText="1"/>
    </xf>
    <xf numFmtId="168" fontId="5" fillId="0" borderId="6" xfId="0" applyNumberFormat="1" applyFont="1" applyBorder="1" applyAlignment="1">
      <alignment horizontal="center" vertical="center"/>
    </xf>
    <xf numFmtId="0" fontId="16" fillId="19" borderId="1" xfId="0" applyFont="1" applyFill="1" applyBorder="1" applyAlignment="1">
      <alignment vertical="center" wrapText="1"/>
    </xf>
    <xf numFmtId="0" fontId="16" fillId="19" borderId="1" xfId="0" applyFont="1" applyFill="1" applyBorder="1" applyAlignment="1">
      <alignment horizontal="center" vertical="center" wrapText="1"/>
    </xf>
    <xf numFmtId="0" fontId="25" fillId="0" borderId="0" xfId="0" applyFont="1"/>
    <xf numFmtId="0" fontId="5" fillId="0" borderId="0" xfId="0" applyFont="1" applyAlignment="1">
      <alignment horizontal="left" vertical="justify"/>
    </xf>
    <xf numFmtId="0" fontId="15" fillId="22" borderId="1" xfId="0" applyFont="1" applyFill="1" applyBorder="1" applyAlignment="1">
      <alignment horizontal="center" wrapText="1"/>
    </xf>
    <xf numFmtId="2" fontId="8" fillId="0" borderId="0" xfId="0" applyNumberFormat="1" applyFont="1"/>
    <xf numFmtId="171" fontId="0" fillId="0" borderId="1" xfId="0" applyNumberFormat="1" applyBorder="1" applyAlignment="1">
      <alignment horizontal="center"/>
    </xf>
    <xf numFmtId="0" fontId="16" fillId="0" borderId="0" xfId="0" applyFont="1"/>
    <xf numFmtId="165" fontId="0" fillId="0" borderId="0" xfId="0" applyNumberFormat="1" applyAlignment="1">
      <alignment horizontal="center"/>
    </xf>
    <xf numFmtId="1" fontId="5" fillId="0" borderId="0" xfId="0" applyNumberFormat="1" applyFont="1" applyAlignment="1">
      <alignment horizontal="center" vertical="center" wrapText="1"/>
    </xf>
    <xf numFmtId="0" fontId="5" fillId="23" borderId="1" xfId="0" applyFont="1" applyFill="1" applyBorder="1"/>
    <xf numFmtId="0" fontId="15" fillId="12" borderId="1" xfId="0" applyFont="1" applyFill="1" applyBorder="1" applyAlignment="1">
      <alignment horizontal="center"/>
    </xf>
    <xf numFmtId="165" fontId="5" fillId="0" borderId="1" xfId="0" applyNumberFormat="1" applyFont="1" applyBorder="1" applyAlignment="1">
      <alignment horizontal="center"/>
    </xf>
    <xf numFmtId="0" fontId="34" fillId="0" borderId="0" xfId="0" applyFont="1"/>
    <xf numFmtId="168" fontId="8" fillId="0" borderId="0" xfId="0" applyNumberFormat="1" applyFont="1" applyAlignment="1">
      <alignment horizontal="center"/>
    </xf>
    <xf numFmtId="0" fontId="36" fillId="0" borderId="0" xfId="0" applyFont="1"/>
    <xf numFmtId="0" fontId="37" fillId="0" borderId="0" xfId="0" applyFont="1"/>
    <xf numFmtId="0" fontId="38" fillId="0" borderId="0" xfId="0" applyFont="1"/>
    <xf numFmtId="0" fontId="6" fillId="0" borderId="0" xfId="0" applyFont="1" applyAlignment="1" applyProtection="1">
      <alignment horizontal="center"/>
      <protection locked="0"/>
    </xf>
    <xf numFmtId="0" fontId="15" fillId="24" borderId="1" xfId="0" applyFont="1" applyFill="1" applyBorder="1" applyAlignment="1">
      <alignment horizontal="center"/>
    </xf>
    <xf numFmtId="0" fontId="15" fillId="24" borderId="1" xfId="0" applyFont="1" applyFill="1" applyBorder="1"/>
    <xf numFmtId="168" fontId="5" fillId="24" borderId="1" xfId="0" applyNumberFormat="1" applyFont="1" applyFill="1" applyBorder="1" applyAlignment="1">
      <alignment horizontal="center"/>
    </xf>
    <xf numFmtId="168" fontId="5" fillId="25" borderId="1" xfId="0" applyNumberFormat="1" applyFont="1" applyFill="1" applyBorder="1" applyAlignment="1">
      <alignment horizontal="center"/>
    </xf>
    <xf numFmtId="0" fontId="16" fillId="12" borderId="1" xfId="0" applyFont="1" applyFill="1" applyBorder="1"/>
    <xf numFmtId="168" fontId="5" fillId="12" borderId="1" xfId="0" applyNumberFormat="1" applyFont="1" applyFill="1" applyBorder="1" applyAlignment="1">
      <alignment horizontal="center"/>
    </xf>
    <xf numFmtId="0" fontId="39" fillId="12" borderId="1" xfId="0" applyFont="1" applyFill="1" applyBorder="1"/>
    <xf numFmtId="0" fontId="16" fillId="12" borderId="1" xfId="0" applyFont="1" applyFill="1" applyBorder="1" applyAlignment="1">
      <alignment wrapText="1"/>
    </xf>
    <xf numFmtId="0" fontId="39" fillId="0" borderId="1" xfId="0" applyFont="1" applyBorder="1"/>
    <xf numFmtId="0" fontId="40" fillId="0" borderId="0" xfId="0" applyFont="1"/>
    <xf numFmtId="0" fontId="39" fillId="0" borderId="0" xfId="0" applyFont="1"/>
    <xf numFmtId="0" fontId="0" fillId="0" borderId="13" xfId="0" applyBorder="1" applyAlignment="1">
      <alignment horizontal="right"/>
    </xf>
    <xf numFmtId="168" fontId="15" fillId="25" borderId="1" xfId="0" applyNumberFormat="1" applyFont="1" applyFill="1" applyBorder="1" applyAlignment="1">
      <alignment horizontal="center"/>
    </xf>
    <xf numFmtId="0" fontId="15" fillId="26" borderId="1" xfId="0" applyFont="1" applyFill="1" applyBorder="1" applyAlignment="1">
      <alignment horizontal="center"/>
    </xf>
    <xf numFmtId="0" fontId="15" fillId="26" borderId="1" xfId="0" applyFont="1" applyFill="1" applyBorder="1"/>
    <xf numFmtId="168" fontId="5" fillId="26" borderId="1" xfId="0" applyNumberFormat="1" applyFont="1" applyFill="1" applyBorder="1" applyAlignment="1">
      <alignment horizontal="center"/>
    </xf>
    <xf numFmtId="168" fontId="15" fillId="26" borderId="1" xfId="0" applyNumberFormat="1" applyFont="1" applyFill="1" applyBorder="1" applyAlignment="1">
      <alignment horizontal="center"/>
    </xf>
    <xf numFmtId="0" fontId="6" fillId="27" borderId="6" xfId="0" applyFont="1" applyFill="1" applyBorder="1" applyAlignment="1">
      <alignment horizontal="center" vertical="center" wrapText="1"/>
    </xf>
    <xf numFmtId="0" fontId="6" fillId="27" borderId="6" xfId="0" applyFont="1" applyFill="1" applyBorder="1" applyAlignment="1">
      <alignment vertical="center" wrapText="1"/>
    </xf>
    <xf numFmtId="0" fontId="16" fillId="27" borderId="6"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6" fillId="27" borderId="1" xfId="0" applyFont="1" applyFill="1" applyBorder="1" applyAlignment="1">
      <alignment vertical="center" wrapText="1"/>
    </xf>
    <xf numFmtId="168" fontId="0" fillId="28" borderId="1" xfId="0" applyNumberFormat="1" applyFill="1" applyBorder="1"/>
    <xf numFmtId="168" fontId="0" fillId="26" borderId="1" xfId="0" applyNumberFormat="1" applyFill="1" applyBorder="1"/>
    <xf numFmtId="0" fontId="16" fillId="26" borderId="6" xfId="0" applyFont="1" applyFill="1" applyBorder="1" applyAlignment="1">
      <alignment horizontal="center" vertical="center" wrapText="1"/>
    </xf>
    <xf numFmtId="0" fontId="8" fillId="26" borderId="6" xfId="0" applyFont="1" applyFill="1" applyBorder="1"/>
    <xf numFmtId="0" fontId="15" fillId="28" borderId="1" xfId="0" applyFont="1" applyFill="1" applyBorder="1" applyAlignment="1">
      <alignment horizontal="center" wrapText="1"/>
    </xf>
    <xf numFmtId="0" fontId="5" fillId="25" borderId="1" xfId="0" applyFont="1" applyFill="1" applyBorder="1" applyAlignment="1">
      <alignment horizontal="center"/>
    </xf>
    <xf numFmtId="0" fontId="15" fillId="25" borderId="1" xfId="0" applyFont="1" applyFill="1" applyBorder="1" applyAlignment="1">
      <alignment horizontal="center" wrapText="1"/>
    </xf>
    <xf numFmtId="0" fontId="16" fillId="5" borderId="4" xfId="0" applyFont="1" applyFill="1" applyBorder="1" applyAlignment="1">
      <alignment horizontal="center" vertical="center" wrapText="1"/>
    </xf>
    <xf numFmtId="0" fontId="5" fillId="5" borderId="4" xfId="0" applyFont="1" applyFill="1" applyBorder="1" applyAlignment="1">
      <alignment horizontal="center"/>
    </xf>
    <xf numFmtId="0" fontId="16" fillId="25" borderId="1" xfId="0" applyFont="1" applyFill="1" applyBorder="1" applyAlignment="1">
      <alignment vertical="center" wrapText="1"/>
    </xf>
    <xf numFmtId="0" fontId="5"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168" fontId="0" fillId="29" borderId="1" xfId="0" applyNumberFormat="1" applyFill="1" applyBorder="1"/>
    <xf numFmtId="168" fontId="0" fillId="25" borderId="1" xfId="0" applyNumberFormat="1" applyFill="1" applyBorder="1"/>
    <xf numFmtId="168" fontId="0" fillId="29" borderId="6" xfId="0" applyNumberFormat="1" applyFill="1" applyBorder="1"/>
    <xf numFmtId="0" fontId="6" fillId="30" borderId="1" xfId="0" applyFont="1" applyFill="1" applyBorder="1" applyAlignment="1" applyProtection="1">
      <alignment horizontal="center"/>
      <protection locked="0"/>
    </xf>
    <xf numFmtId="0" fontId="16" fillId="25" borderId="1" xfId="0" applyFont="1" applyFill="1" applyBorder="1" applyAlignment="1">
      <alignment horizontal="center" vertical="center" wrapText="1"/>
    </xf>
    <xf numFmtId="0" fontId="6" fillId="25" borderId="6" xfId="0" applyFont="1" applyFill="1" applyBorder="1" applyAlignment="1">
      <alignment horizontal="center" vertical="center"/>
    </xf>
    <xf numFmtId="0" fontId="22" fillId="30" borderId="1" xfId="0" applyFont="1" applyFill="1" applyBorder="1" applyProtection="1">
      <protection locked="0"/>
    </xf>
    <xf numFmtId="0" fontId="8" fillId="30" borderId="1" xfId="0" applyFont="1" applyFill="1" applyBorder="1" applyAlignment="1" applyProtection="1">
      <alignment horizontal="center"/>
      <protection locked="0"/>
    </xf>
    <xf numFmtId="0" fontId="8" fillId="30" borderId="1" xfId="0" applyFont="1" applyFill="1" applyBorder="1"/>
    <xf numFmtId="0" fontId="5" fillId="30" borderId="1" xfId="0" applyFont="1" applyFill="1" applyBorder="1" applyProtection="1">
      <protection locked="0"/>
    </xf>
    <xf numFmtId="0" fontId="8" fillId="30" borderId="1" xfId="0" applyFont="1" applyFill="1" applyBorder="1" applyProtection="1">
      <protection locked="0"/>
    </xf>
    <xf numFmtId="0" fontId="6" fillId="30" borderId="1" xfId="0" applyFont="1" applyFill="1" applyBorder="1" applyAlignment="1">
      <alignment horizontal="center" wrapText="1"/>
    </xf>
    <xf numFmtId="0" fontId="16" fillId="0" borderId="0" xfId="0" applyFont="1" applyAlignment="1">
      <alignment horizontal="center" vertical="center" wrapText="1"/>
    </xf>
    <xf numFmtId="0" fontId="15" fillId="0" borderId="0" xfId="0" applyFont="1" applyAlignment="1">
      <alignment horizontal="center" wrapText="1"/>
    </xf>
    <xf numFmtId="172" fontId="0" fillId="12" borderId="1" xfId="0" applyNumberFormat="1" applyFill="1" applyBorder="1" applyAlignment="1">
      <alignment horizontal="center"/>
    </xf>
    <xf numFmtId="172" fontId="15" fillId="12" borderId="1" xfId="0" applyNumberFormat="1" applyFont="1" applyFill="1" applyBorder="1" applyAlignment="1">
      <alignment horizontal="center"/>
    </xf>
    <xf numFmtId="167" fontId="0" fillId="12" borderId="1" xfId="0" applyNumberFormat="1" applyFill="1" applyBorder="1" applyAlignment="1">
      <alignment horizontal="center"/>
    </xf>
    <xf numFmtId="171" fontId="0" fillId="12" borderId="1" xfId="0" applyNumberFormat="1" applyFill="1" applyBorder="1" applyAlignment="1">
      <alignment horizontal="center"/>
    </xf>
    <xf numFmtId="0" fontId="0" fillId="12" borderId="1" xfId="0" applyFill="1" applyBorder="1" applyAlignment="1">
      <alignment horizontal="center"/>
    </xf>
    <xf numFmtId="1" fontId="0" fillId="12" borderId="1" xfId="0" applyNumberFormat="1" applyFill="1" applyBorder="1" applyAlignment="1">
      <alignment horizontal="center"/>
    </xf>
    <xf numFmtId="172" fontId="5" fillId="12" borderId="1" xfId="0" applyNumberFormat="1" applyFont="1" applyFill="1" applyBorder="1" applyAlignment="1">
      <alignment horizontal="center"/>
    </xf>
    <xf numFmtId="173" fontId="0" fillId="12" borderId="1" xfId="0" applyNumberFormat="1" applyFill="1" applyBorder="1" applyAlignment="1">
      <alignment horizontal="center"/>
    </xf>
    <xf numFmtId="165" fontId="0" fillId="12" borderId="1" xfId="0" applyNumberFormat="1" applyFill="1" applyBorder="1" applyAlignment="1">
      <alignment horizontal="center"/>
    </xf>
    <xf numFmtId="165" fontId="15" fillId="12" borderId="1" xfId="0" applyNumberFormat="1" applyFont="1" applyFill="1" applyBorder="1" applyAlignment="1">
      <alignment horizontal="center"/>
    </xf>
    <xf numFmtId="166" fontId="0" fillId="12" borderId="1" xfId="0" applyNumberFormat="1" applyFill="1" applyBorder="1" applyAlignment="1">
      <alignment horizontal="center"/>
    </xf>
    <xf numFmtId="167" fontId="5" fillId="12" borderId="1" xfId="0" applyNumberFormat="1" applyFont="1" applyFill="1" applyBorder="1" applyAlignment="1">
      <alignment horizontal="center"/>
    </xf>
    <xf numFmtId="167" fontId="15" fillId="12" borderId="1" xfId="0" applyNumberFormat="1" applyFont="1" applyFill="1" applyBorder="1" applyAlignment="1">
      <alignment horizontal="center" wrapText="1"/>
    </xf>
    <xf numFmtId="172" fontId="5" fillId="12" borderId="6" xfId="0" applyNumberFormat="1" applyFont="1" applyFill="1" applyBorder="1" applyAlignment="1">
      <alignment horizontal="center"/>
    </xf>
    <xf numFmtId="172" fontId="15" fillId="12" borderId="6" xfId="0" applyNumberFormat="1" applyFont="1" applyFill="1" applyBorder="1" applyAlignment="1">
      <alignment horizontal="center" wrapText="1"/>
    </xf>
    <xf numFmtId="1" fontId="15" fillId="12" borderId="1" xfId="0" applyNumberFormat="1" applyFont="1" applyFill="1" applyBorder="1" applyAlignment="1">
      <alignment horizontal="center" wrapText="1"/>
    </xf>
    <xf numFmtId="172" fontId="15" fillId="12" borderId="1" xfId="0" applyNumberFormat="1" applyFont="1" applyFill="1" applyBorder="1" applyAlignment="1">
      <alignment horizontal="center" wrapText="1"/>
    </xf>
    <xf numFmtId="172" fontId="8" fillId="12" borderId="1" xfId="0" applyNumberFormat="1" applyFont="1" applyFill="1" applyBorder="1" applyAlignment="1">
      <alignment horizontal="center"/>
    </xf>
    <xf numFmtId="167" fontId="15" fillId="12" borderId="1" xfId="0" applyNumberFormat="1" applyFont="1" applyFill="1" applyBorder="1" applyAlignment="1">
      <alignment horizontal="center"/>
    </xf>
    <xf numFmtId="1" fontId="15" fillId="12" borderId="1" xfId="0" applyNumberFormat="1" applyFont="1" applyFill="1" applyBorder="1" applyAlignment="1">
      <alignment horizontal="center"/>
    </xf>
    <xf numFmtId="167" fontId="5" fillId="12" borderId="6" xfId="0" applyNumberFormat="1" applyFont="1" applyFill="1" applyBorder="1" applyAlignment="1">
      <alignment horizontal="center"/>
    </xf>
    <xf numFmtId="167" fontId="15" fillId="12" borderId="6" xfId="0" applyNumberFormat="1" applyFont="1" applyFill="1" applyBorder="1" applyAlignment="1">
      <alignment horizontal="center" wrapText="1"/>
    </xf>
    <xf numFmtId="167" fontId="22" fillId="0" borderId="1" xfId="0" applyNumberFormat="1" applyFont="1" applyBorder="1" applyAlignment="1">
      <alignment horizontal="center"/>
    </xf>
    <xf numFmtId="0" fontId="45" fillId="0" borderId="0" xfId="0" applyFont="1"/>
    <xf numFmtId="0" fontId="25" fillId="0" borderId="0" xfId="0" applyFont="1" applyAlignment="1">
      <alignment wrapText="1"/>
    </xf>
    <xf numFmtId="0" fontId="46" fillId="0" borderId="0" xfId="0" applyFont="1" applyAlignment="1">
      <alignment vertical="top"/>
    </xf>
    <xf numFmtId="0" fontId="2" fillId="0" borderId="1" xfId="0" applyFont="1" applyBorder="1"/>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41" fillId="0" borderId="0" xfId="0" applyFont="1"/>
    <xf numFmtId="0" fontId="39" fillId="0" borderId="0" xfId="0" applyFont="1" applyAlignment="1">
      <alignment horizontal="center"/>
    </xf>
    <xf numFmtId="0" fontId="35" fillId="0" borderId="0" xfId="0" applyFont="1" applyAlignment="1">
      <alignment horizontal="center" vertical="center" wrapText="1"/>
    </xf>
    <xf numFmtId="1" fontId="0" fillId="0" borderId="0" xfId="0" applyNumberFormat="1"/>
    <xf numFmtId="168" fontId="0" fillId="0" borderId="4" xfId="0" applyNumberFormat="1" applyBorder="1"/>
    <xf numFmtId="168" fontId="0" fillId="0" borderId="5" xfId="0" applyNumberFormat="1" applyBorder="1"/>
    <xf numFmtId="0" fontId="44" fillId="0" borderId="0" xfId="0" applyFont="1"/>
    <xf numFmtId="0" fontId="22" fillId="0" borderId="4" xfId="0" applyFont="1" applyBorder="1"/>
    <xf numFmtId="0" fontId="42" fillId="0" borderId="4" xfId="0" applyFont="1" applyBorder="1"/>
    <xf numFmtId="168" fontId="0" fillId="26" borderId="18" xfId="0" applyNumberFormat="1" applyFill="1" applyBorder="1"/>
    <xf numFmtId="168" fontId="0" fillId="29" borderId="18" xfId="0" applyNumberFormat="1" applyFill="1" applyBorder="1"/>
    <xf numFmtId="168" fontId="0" fillId="25" borderId="18" xfId="0" applyNumberFormat="1" applyFill="1" applyBorder="1"/>
    <xf numFmtId="0" fontId="5" fillId="0" borderId="0" xfId="0" applyFont="1" applyAlignment="1">
      <alignment vertical="center" wrapText="1"/>
    </xf>
    <xf numFmtId="0" fontId="2" fillId="0" borderId="0" xfId="0" applyFont="1"/>
    <xf numFmtId="0" fontId="41" fillId="0" borderId="16" xfId="0" applyFont="1" applyBorder="1"/>
    <xf numFmtId="0" fontId="16" fillId="11" borderId="19"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0" fillId="30" borderId="21" xfId="0" applyFill="1" applyBorder="1"/>
    <xf numFmtId="0" fontId="5" fillId="29" borderId="22" xfId="0" applyFont="1" applyFill="1" applyBorder="1"/>
    <xf numFmtId="0" fontId="5" fillId="29" borderId="24" xfId="0" applyFont="1" applyFill="1" applyBorder="1"/>
    <xf numFmtId="0" fontId="0" fillId="30" borderId="19" xfId="0" applyFill="1" applyBorder="1"/>
    <xf numFmtId="0" fontId="0" fillId="30" borderId="20" xfId="0" applyFill="1" applyBorder="1"/>
    <xf numFmtId="0" fontId="0" fillId="30" borderId="25" xfId="0" applyFill="1" applyBorder="1"/>
    <xf numFmtId="0" fontId="5" fillId="29" borderId="25" xfId="0" applyFont="1" applyFill="1" applyBorder="1"/>
    <xf numFmtId="0" fontId="0" fillId="30" borderId="23" xfId="0" applyFill="1" applyBorder="1"/>
    <xf numFmtId="0" fontId="5" fillId="29" borderId="26" xfId="0" applyFont="1" applyFill="1" applyBorder="1"/>
    <xf numFmtId="168" fontId="0" fillId="26" borderId="6" xfId="0" applyNumberFormat="1" applyFill="1" applyBorder="1"/>
    <xf numFmtId="168" fontId="0" fillId="25" borderId="6" xfId="0" applyNumberFormat="1" applyFill="1" applyBorder="1"/>
    <xf numFmtId="0" fontId="5" fillId="29" borderId="20" xfId="0" applyFont="1" applyFill="1" applyBorder="1"/>
    <xf numFmtId="0" fontId="0" fillId="30" borderId="27" xfId="0" applyFill="1" applyBorder="1"/>
    <xf numFmtId="0" fontId="5" fillId="29" borderId="28" xfId="0" applyFont="1" applyFill="1" applyBorder="1"/>
    <xf numFmtId="0" fontId="39" fillId="0" borderId="6" xfId="0" applyFont="1" applyBorder="1" applyAlignment="1">
      <alignment horizontal="center"/>
    </xf>
    <xf numFmtId="0" fontId="2" fillId="0" borderId="31" xfId="0" applyFont="1" applyBorder="1"/>
    <xf numFmtId="0" fontId="2" fillId="0" borderId="32" xfId="0" applyFont="1" applyBorder="1"/>
    <xf numFmtId="0" fontId="22" fillId="0" borderId="33" xfId="0" applyFont="1" applyBorder="1"/>
    <xf numFmtId="0" fontId="22" fillId="0" borderId="34" xfId="0" applyFont="1" applyBorder="1"/>
    <xf numFmtId="0" fontId="42" fillId="0" borderId="33" xfId="0" applyFont="1" applyBorder="1"/>
    <xf numFmtId="0" fontId="42" fillId="0" borderId="34" xfId="0" applyFont="1" applyBorder="1"/>
    <xf numFmtId="0" fontId="2" fillId="0" borderId="36" xfId="0" applyFont="1" applyBorder="1"/>
    <xf numFmtId="0" fontId="0" fillId="30" borderId="35" xfId="0" applyFill="1" applyBorder="1"/>
    <xf numFmtId="0" fontId="5" fillId="29" borderId="38" xfId="0" applyFont="1" applyFill="1" applyBorder="1"/>
    <xf numFmtId="0" fontId="43" fillId="0" borderId="0" xfId="0" applyFont="1"/>
    <xf numFmtId="0" fontId="24" fillId="0" borderId="0" xfId="0" applyFont="1"/>
    <xf numFmtId="0" fontId="2" fillId="0" borderId="20" xfId="0" applyFont="1" applyBorder="1"/>
    <xf numFmtId="0" fontId="2" fillId="0" borderId="25" xfId="0" applyFont="1" applyBorder="1"/>
    <xf numFmtId="0" fontId="2" fillId="0" borderId="26" xfId="0" applyFont="1" applyBorder="1"/>
    <xf numFmtId="0" fontId="2" fillId="0" borderId="30" xfId="0" applyFont="1" applyBorder="1"/>
    <xf numFmtId="0" fontId="2" fillId="0" borderId="28" xfId="0" applyFont="1" applyBorder="1"/>
    <xf numFmtId="0" fontId="0" fillId="0" borderId="39" xfId="0" applyBorder="1"/>
    <xf numFmtId="0" fontId="5" fillId="0" borderId="10" xfId="0" applyFont="1" applyBorder="1"/>
    <xf numFmtId="0" fontId="0" fillId="30" borderId="26" xfId="0" applyFill="1" applyBorder="1"/>
    <xf numFmtId="0" fontId="15" fillId="0" borderId="25" xfId="0" applyFont="1" applyBorder="1"/>
    <xf numFmtId="0" fontId="15" fillId="0" borderId="26" xfId="0" applyFont="1" applyBorder="1"/>
    <xf numFmtId="0" fontId="0" fillId="30" borderId="28" xfId="0" applyFill="1" applyBorder="1"/>
    <xf numFmtId="0" fontId="5" fillId="29" borderId="40" xfId="0" applyFont="1" applyFill="1" applyBorder="1"/>
    <xf numFmtId="0" fontId="5" fillId="29" borderId="41" xfId="0" applyFont="1" applyFill="1" applyBorder="1"/>
    <xf numFmtId="0" fontId="5" fillId="29" borderId="23" xfId="0" applyFont="1" applyFill="1" applyBorder="1"/>
    <xf numFmtId="0" fontId="15" fillId="0" borderId="37" xfId="0" applyFont="1" applyBorder="1"/>
    <xf numFmtId="2" fontId="6" fillId="0" borderId="0" xfId="0" applyNumberFormat="1" applyFont="1"/>
    <xf numFmtId="168" fontId="5" fillId="0" borderId="0" xfId="0" applyNumberFormat="1" applyFont="1"/>
    <xf numFmtId="0" fontId="8" fillId="26" borderId="1" xfId="0" applyFont="1" applyFill="1" applyBorder="1" applyAlignment="1">
      <alignment horizontal="center"/>
    </xf>
    <xf numFmtId="0" fontId="8" fillId="25" borderId="1" xfId="0" applyFont="1" applyFill="1" applyBorder="1" applyAlignment="1">
      <alignment horizontal="center"/>
    </xf>
    <xf numFmtId="0" fontId="5" fillId="0" borderId="1" xfId="0" applyFont="1" applyBorder="1" applyAlignment="1">
      <alignment horizontal="center"/>
    </xf>
    <xf numFmtId="0" fontId="1" fillId="0" borderId="26" xfId="0" applyFont="1" applyBorder="1"/>
    <xf numFmtId="0" fontId="5" fillId="29" borderId="42" xfId="0" applyFont="1" applyFill="1" applyBorder="1"/>
    <xf numFmtId="0" fontId="5" fillId="25" borderId="33" xfId="0" applyFont="1" applyFill="1" applyBorder="1" applyAlignment="1">
      <alignment vertical="center"/>
    </xf>
    <xf numFmtId="0" fontId="5" fillId="25" borderId="4" xfId="0" applyFont="1" applyFill="1" applyBorder="1" applyAlignment="1">
      <alignment vertical="center"/>
    </xf>
    <xf numFmtId="0" fontId="15" fillId="25" borderId="4" xfId="0" applyFont="1" applyFill="1" applyBorder="1" applyAlignment="1">
      <alignment vertical="center"/>
    </xf>
    <xf numFmtId="0" fontId="5" fillId="25" borderId="3" xfId="0" applyFont="1" applyFill="1" applyBorder="1" applyAlignment="1">
      <alignment vertical="center"/>
    </xf>
    <xf numFmtId="0" fontId="5" fillId="25" borderId="15" xfId="0" applyFont="1" applyFill="1" applyBorder="1" applyAlignment="1">
      <alignment vertical="center"/>
    </xf>
    <xf numFmtId="0" fontId="22" fillId="25" borderId="4" xfId="0" applyFont="1" applyFill="1" applyBorder="1" applyAlignment="1">
      <alignment vertical="center"/>
    </xf>
    <xf numFmtId="0" fontId="22" fillId="25" borderId="34" xfId="0" applyFont="1" applyFill="1" applyBorder="1" applyAlignment="1">
      <alignment vertical="center"/>
    </xf>
    <xf numFmtId="0" fontId="5" fillId="11" borderId="19" xfId="0" applyFont="1" applyFill="1" applyBorder="1" applyAlignment="1">
      <alignment vertical="center"/>
    </xf>
    <xf numFmtId="0" fontId="5" fillId="11" borderId="21" xfId="0" applyFont="1" applyFill="1" applyBorder="1" applyAlignment="1">
      <alignment vertical="center"/>
    </xf>
    <xf numFmtId="0" fontId="5" fillId="11" borderId="23" xfId="0" applyFont="1" applyFill="1" applyBorder="1" applyAlignment="1">
      <alignment vertical="center"/>
    </xf>
    <xf numFmtId="0" fontId="15" fillId="25" borderId="31" xfId="0" applyFont="1" applyFill="1" applyBorder="1"/>
    <xf numFmtId="0" fontId="15" fillId="25" borderId="1" xfId="0" applyFont="1" applyFill="1" applyBorder="1"/>
    <xf numFmtId="0" fontId="5" fillId="25" borderId="1" xfId="0" applyFont="1" applyFill="1" applyBorder="1" applyAlignment="1">
      <alignment vertical="center" wrapText="1"/>
    </xf>
    <xf numFmtId="0" fontId="11" fillId="25" borderId="1" xfId="0" applyFont="1" applyFill="1" applyBorder="1" applyAlignment="1">
      <alignment horizontal="left" vertical="top" wrapText="1"/>
    </xf>
    <xf numFmtId="0" fontId="11" fillId="25" borderId="32" xfId="0" applyFont="1" applyFill="1" applyBorder="1" applyAlignment="1">
      <alignment horizontal="left" vertical="top" wrapText="1"/>
    </xf>
    <xf numFmtId="0" fontId="5" fillId="25" borderId="31" xfId="0" applyFont="1" applyFill="1" applyBorder="1" applyAlignment="1">
      <alignment horizontal="left" vertical="center" wrapText="1"/>
    </xf>
    <xf numFmtId="0" fontId="5" fillId="25" borderId="1" xfId="0" applyFont="1" applyFill="1" applyBorder="1" applyAlignment="1">
      <alignment horizontal="left" vertical="center" wrapText="1"/>
    </xf>
    <xf numFmtId="0" fontId="5" fillId="25" borderId="32" xfId="0" applyFont="1" applyFill="1" applyBorder="1" applyAlignment="1">
      <alignment horizontal="left" vertical="center" wrapText="1"/>
    </xf>
    <xf numFmtId="0" fontId="5" fillId="25" borderId="36" xfId="0" applyFont="1" applyFill="1" applyBorder="1" applyAlignment="1">
      <alignment horizontal="left" vertical="center" wrapText="1"/>
    </xf>
    <xf numFmtId="0" fontId="15" fillId="25" borderId="31" xfId="0" applyFont="1" applyFill="1" applyBorder="1" applyAlignment="1">
      <alignment horizontal="left" vertical="center" wrapText="1"/>
    </xf>
    <xf numFmtId="0" fontId="15" fillId="25" borderId="18" xfId="0" applyFont="1" applyFill="1" applyBorder="1" applyAlignment="1">
      <alignment horizontal="left" vertical="center" wrapText="1"/>
    </xf>
    <xf numFmtId="0" fontId="15" fillId="25" borderId="1" xfId="0" applyFont="1" applyFill="1" applyBorder="1" applyAlignment="1">
      <alignment horizontal="left" vertical="center" wrapText="1"/>
    </xf>
    <xf numFmtId="0" fontId="15" fillId="25" borderId="6" xfId="0" applyFont="1" applyFill="1" applyBorder="1"/>
    <xf numFmtId="0" fontId="15" fillId="25" borderId="32" xfId="0" applyFont="1" applyFill="1" applyBorder="1"/>
    <xf numFmtId="0" fontId="15" fillId="25" borderId="18" xfId="0" applyFont="1" applyFill="1" applyBorder="1"/>
    <xf numFmtId="0" fontId="15" fillId="25" borderId="31" xfId="0" applyFont="1" applyFill="1" applyBorder="1" applyAlignment="1">
      <alignment vertical="top" wrapText="1"/>
    </xf>
    <xf numFmtId="0" fontId="15" fillId="25" borderId="1" xfId="0" applyFont="1" applyFill="1" applyBorder="1" applyAlignment="1">
      <alignment vertical="top" wrapText="1"/>
    </xf>
    <xf numFmtId="0" fontId="15" fillId="25" borderId="32" xfId="0" applyFont="1" applyFill="1" applyBorder="1" applyAlignment="1">
      <alignment vertical="top" wrapText="1"/>
    </xf>
    <xf numFmtId="0" fontId="15" fillId="25" borderId="1" xfId="0" applyFont="1" applyFill="1" applyBorder="1" applyAlignment="1">
      <alignment vertical="center"/>
    </xf>
    <xf numFmtId="0" fontId="15" fillId="25" borderId="1" xfId="0" applyFont="1" applyFill="1" applyBorder="1" applyAlignment="1">
      <alignment horizontal="left"/>
    </xf>
    <xf numFmtId="0" fontId="15" fillId="25" borderId="32" xfId="0" applyFont="1" applyFill="1" applyBorder="1" applyAlignment="1">
      <alignment vertical="center"/>
    </xf>
    <xf numFmtId="0" fontId="15" fillId="11" borderId="19" xfId="0" applyFont="1" applyFill="1" applyBorder="1" applyAlignment="1">
      <alignment horizontal="left" vertical="center" wrapText="1"/>
    </xf>
    <xf numFmtId="0" fontId="15" fillId="11" borderId="21" xfId="0" applyFont="1" applyFill="1" applyBorder="1" applyAlignment="1">
      <alignment horizontal="left" vertical="center" wrapText="1"/>
    </xf>
    <xf numFmtId="0" fontId="5" fillId="20" borderId="21" xfId="0" applyFont="1" applyFill="1" applyBorder="1" applyAlignment="1">
      <alignment vertical="center" wrapText="1"/>
    </xf>
    <xf numFmtId="0" fontId="5" fillId="11" borderId="21" xfId="0" applyFont="1" applyFill="1" applyBorder="1" applyAlignment="1">
      <alignment vertical="center" wrapText="1"/>
    </xf>
    <xf numFmtId="0" fontId="5" fillId="11" borderId="23" xfId="0" applyFont="1" applyFill="1" applyBorder="1" applyAlignment="1">
      <alignment vertical="center" wrapText="1"/>
    </xf>
    <xf numFmtId="0" fontId="15" fillId="11" borderId="35" xfId="0" applyFont="1" applyFill="1" applyBorder="1" applyAlignment="1">
      <alignment horizontal="left" vertical="center" wrapText="1"/>
    </xf>
    <xf numFmtId="0" fontId="5" fillId="11" borderId="19" xfId="0" applyFont="1" applyFill="1" applyBorder="1" applyAlignment="1">
      <alignment horizontal="left" vertical="center" wrapText="1"/>
    </xf>
    <xf numFmtId="0" fontId="5" fillId="11" borderId="27" xfId="0" applyFont="1" applyFill="1" applyBorder="1" applyAlignment="1">
      <alignment horizontal="left" vertical="center" wrapText="1"/>
    </xf>
    <xf numFmtId="0" fontId="5" fillId="11" borderId="21" xfId="0" applyFont="1" applyFill="1" applyBorder="1" applyAlignment="1">
      <alignment horizontal="left" vertical="center" wrapText="1"/>
    </xf>
    <xf numFmtId="0" fontId="5" fillId="11" borderId="29" xfId="0" applyFont="1" applyFill="1" applyBorder="1" applyAlignment="1">
      <alignment horizontal="left" vertical="center" wrapText="1"/>
    </xf>
    <xf numFmtId="0" fontId="5" fillId="11" borderId="23" xfId="0" applyFont="1" applyFill="1" applyBorder="1" applyAlignment="1">
      <alignment horizontal="left" vertical="center" wrapText="1"/>
    </xf>
    <xf numFmtId="0" fontId="5" fillId="11" borderId="19" xfId="0" applyFont="1" applyFill="1" applyBorder="1" applyAlignment="1">
      <alignment vertical="center" wrapText="1"/>
    </xf>
    <xf numFmtId="0" fontId="5" fillId="11" borderId="27" xfId="0" applyFont="1" applyFill="1" applyBorder="1" applyAlignment="1">
      <alignment vertical="center" wrapText="1"/>
    </xf>
    <xf numFmtId="0" fontId="39" fillId="11" borderId="1" xfId="0" applyFont="1" applyFill="1" applyBorder="1"/>
    <xf numFmtId="0" fontId="0" fillId="0" borderId="13" xfId="0" applyBorder="1" applyAlignment="1">
      <alignment horizontal="center"/>
    </xf>
    <xf numFmtId="1" fontId="0" fillId="7" borderId="1" xfId="0" applyNumberFormat="1" applyFill="1" applyBorder="1"/>
    <xf numFmtId="168" fontId="15" fillId="0" borderId="0" xfId="0" applyNumberFormat="1" applyFont="1" applyAlignment="1">
      <alignment horizontal="center"/>
    </xf>
    <xf numFmtId="168" fontId="5" fillId="31" borderId="1" xfId="0" applyNumberFormat="1" applyFont="1" applyFill="1" applyBorder="1" applyAlignment="1">
      <alignment horizontal="center"/>
    </xf>
    <xf numFmtId="1" fontId="0" fillId="29" borderId="1" xfId="0" applyNumberFormat="1" applyFill="1" applyBorder="1"/>
    <xf numFmtId="0" fontId="0" fillId="29" borderId="1" xfId="0" applyFill="1" applyBorder="1"/>
    <xf numFmtId="165" fontId="5" fillId="0" borderId="1" xfId="0" applyNumberFormat="1" applyFont="1" applyBorder="1" applyAlignment="1">
      <alignment horizontal="center" vertical="center"/>
    </xf>
    <xf numFmtId="0" fontId="16" fillId="5" borderId="1" xfId="0" applyFont="1" applyFill="1" applyBorder="1" applyAlignment="1">
      <alignment horizontal="center" vertical="center" wrapText="1"/>
    </xf>
    <xf numFmtId="168" fontId="0" fillId="6" borderId="1" xfId="0" applyNumberFormat="1" applyFill="1" applyBorder="1"/>
    <xf numFmtId="168" fontId="0" fillId="6" borderId="18" xfId="0" applyNumberFormat="1" applyFill="1" applyBorder="1"/>
    <xf numFmtId="0" fontId="35" fillId="0" borderId="1" xfId="0" applyFont="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16" fillId="6" borderId="1"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25" borderId="4" xfId="0" applyFont="1" applyFill="1" applyBorder="1" applyAlignment="1">
      <alignment horizontal="center" vertical="center" wrapText="1"/>
    </xf>
    <xf numFmtId="0" fontId="16" fillId="25" borderId="5"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0" borderId="1" xfId="0" applyFont="1" applyBorder="1" applyAlignment="1">
      <alignment horizontal="left" vertical="center"/>
    </xf>
  </cellXfs>
  <cellStyles count="23">
    <cellStyle name="Comma 2" xfId="3" xr:uid="{00000000-0005-0000-0000-000000000000}"/>
    <cellStyle name="Följde hyperlänken" xfId="10" xr:uid="{00000000-0005-0000-0000-000001000000}"/>
    <cellStyle name="Hyperlänk 2" xfId="11" xr:uid="{00000000-0005-0000-0000-000002000000}"/>
    <cellStyle name="Ligne détail" xfId="12" xr:uid="{00000000-0005-0000-0000-000003000000}"/>
    <cellStyle name="Normal" xfId="0" builtinId="0"/>
    <cellStyle name="Normal 2" xfId="4" xr:uid="{00000000-0005-0000-0000-000005000000}"/>
    <cellStyle name="Normal 3" xfId="6" xr:uid="{00000000-0005-0000-0000-000006000000}"/>
    <cellStyle name="Normal 3 2" xfId="13" xr:uid="{00000000-0005-0000-0000-000007000000}"/>
    <cellStyle name="Normal 3 2 2" xfId="22" xr:uid="{D986287A-0A73-44F1-9768-124A6EF04BB5}"/>
    <cellStyle name="Normal 3 3" xfId="8" xr:uid="{00000000-0005-0000-0000-000008000000}"/>
    <cellStyle name="Normal 3 3 2" xfId="20" xr:uid="{0C881185-F585-40E5-AC04-6CDCC9EDFC4F}"/>
    <cellStyle name="Normal 4" xfId="2" xr:uid="{00000000-0005-0000-0000-000009000000}"/>
    <cellStyle name="Normal 4 2" xfId="14" xr:uid="{00000000-0005-0000-0000-00000A000000}"/>
    <cellStyle name="Normal 5" xfId="1" xr:uid="{00000000-0005-0000-0000-00000B000000}"/>
    <cellStyle name="Percent 2" xfId="5" xr:uid="{00000000-0005-0000-0000-00000C000000}"/>
    <cellStyle name="Procent 2" xfId="7" xr:uid="{00000000-0005-0000-0000-00000D000000}"/>
    <cellStyle name="Procent 3" xfId="9" xr:uid="{00000000-0005-0000-0000-00000E000000}"/>
    <cellStyle name="Procent 3 2" xfId="21" xr:uid="{345CE43E-A205-411E-A9BE-01BF8A1E5FF2}"/>
    <cellStyle name="Resultat" xfId="15" xr:uid="{00000000-0005-0000-0000-00000F000000}"/>
    <cellStyle name="Titre colonnes" xfId="16" xr:uid="{00000000-0005-0000-0000-000010000000}"/>
    <cellStyle name="Titre lignes" xfId="17" xr:uid="{00000000-0005-0000-0000-000011000000}"/>
    <cellStyle name="Total intermediaire" xfId="18" xr:uid="{00000000-0005-0000-0000-000012000000}"/>
    <cellStyle name="Tusental 2" xfId="19"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DDDDDD"/>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DB3"/>
      <color rgb="FFFFD653"/>
      <color rgb="FFFF7C80"/>
      <color rgb="FFFFCCFF"/>
      <color rgb="FFF2F8D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533401</xdr:colOff>
      <xdr:row>0</xdr:row>
      <xdr:rowOff>9524</xdr:rowOff>
    </xdr:from>
    <xdr:to>
      <xdr:col>10</xdr:col>
      <xdr:colOff>171451</xdr:colOff>
      <xdr:row>103</xdr:row>
      <xdr:rowOff>152400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3401" y="9524"/>
          <a:ext cx="6051550" cy="15382876"/>
        </a:xfrm>
        <a:prstGeom prst="rect">
          <a:avLst/>
        </a:prstGeom>
        <a:noFill/>
        <a:ln>
          <a:noFill/>
        </a:ln>
      </xdr:spPr>
      <xdr:txBody>
        <a:bodyPr vertOverflow="clip" wrap="square" lIns="36576" tIns="27432" rIns="0" bIns="0" anchor="t" upright="1"/>
        <a:lstStyle/>
        <a:p>
          <a:pPr algn="l" rtl="0">
            <a:defRPr sz="1000"/>
          </a:pPr>
          <a:endParaRPr lang="sv-SE" sz="1200" b="1" i="0" u="none" strike="noStrike" baseline="0">
            <a:solidFill>
              <a:srgbClr val="000000"/>
            </a:solidFill>
            <a:latin typeface="Arial"/>
            <a:cs typeface="Arial"/>
          </a:endParaRPr>
        </a:p>
        <a:p>
          <a:pPr algn="l" rtl="0">
            <a:defRPr sz="1000"/>
          </a:pPr>
          <a:endParaRPr lang="sv-SE" sz="1200" b="1" i="0" u="none" strike="noStrike" baseline="0">
            <a:solidFill>
              <a:srgbClr val="000000"/>
            </a:solidFill>
            <a:latin typeface="Arial"/>
            <a:cs typeface="Arial"/>
          </a:endParaRPr>
        </a:p>
        <a:p>
          <a:pPr algn="l" rtl="0">
            <a:defRPr sz="1000"/>
          </a:pPr>
          <a:r>
            <a:rPr lang="sv-SE" sz="1200" b="1" i="0" u="none" strike="noStrike" baseline="0">
              <a:solidFill>
                <a:srgbClr val="000000"/>
              </a:solidFill>
              <a:latin typeface="Arial"/>
              <a:cs typeface="Arial"/>
            </a:rPr>
            <a:t>                             Beräkning av klimatutsläpp från tjänsteresor </a:t>
          </a:r>
        </a:p>
        <a:p>
          <a:pPr algn="l" rtl="0">
            <a:defRPr sz="1000"/>
          </a:pPr>
          <a:r>
            <a:rPr lang="sv-SE" sz="1200" b="1" i="0" u="none" strike="noStrike" baseline="0">
              <a:solidFill>
                <a:srgbClr val="000000"/>
              </a:solidFill>
              <a:latin typeface="Arial"/>
              <a:cs typeface="Arial"/>
            </a:rPr>
            <a:t>                             och övrig bränsleanvändning</a:t>
          </a: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VERSION nr 8</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sv-SE" sz="1000" b="1"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2024-11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2023-11</a:t>
          </a:r>
          <a:endParaRPr lang="sv-SE">
            <a:effectLst/>
            <a:latin typeface="Arial" panose="020B0604020202020204" pitchFamily="34" charset="0"/>
            <a:cs typeface="Arial" panose="020B0604020202020204" pitchFamily="34" charset="0"/>
          </a:endParaRPr>
        </a:p>
        <a:p>
          <a:pPr algn="l" rtl="0">
            <a:defRPr sz="1000"/>
          </a:pPr>
          <a:r>
            <a:rPr lang="sv-SE" sz="1000" b="1" i="0" u="none" strike="noStrike" baseline="0">
              <a:solidFill>
                <a:schemeClr val="tx1"/>
              </a:solidFill>
              <a:latin typeface="Arial"/>
              <a:cs typeface="Arial"/>
            </a:rPr>
            <a:t>Uppdatering: 2022-11</a:t>
          </a:r>
        </a:p>
        <a:p>
          <a:pPr algn="l" rtl="0">
            <a:defRPr sz="1000"/>
          </a:pPr>
          <a:r>
            <a:rPr lang="sv-SE" sz="1000" b="1" i="0" u="none" strike="noStrike" baseline="0">
              <a:solidFill>
                <a:schemeClr val="tx1"/>
              </a:solidFill>
              <a:latin typeface="Arial"/>
              <a:cs typeface="Arial"/>
            </a:rPr>
            <a:t>Uppdatering: 2021-11</a:t>
          </a:r>
        </a:p>
        <a:p>
          <a:pPr algn="l" rtl="0">
            <a:defRPr sz="1000"/>
          </a:pPr>
          <a:r>
            <a:rPr lang="sv-SE" sz="1000" b="1" i="0" u="none" strike="noStrike" baseline="0">
              <a:solidFill>
                <a:schemeClr val="tx1"/>
              </a:solidFill>
              <a:latin typeface="Arial"/>
              <a:cs typeface="Arial"/>
            </a:rPr>
            <a:t>Uppdatering: 2020-12</a:t>
          </a:r>
        </a:p>
        <a:p>
          <a:pPr algn="l" rtl="0">
            <a:defRPr sz="1000"/>
          </a:pPr>
          <a:r>
            <a:rPr lang="sv-SE" sz="1000" b="1" i="0" u="none" strike="noStrike" baseline="0">
              <a:solidFill>
                <a:schemeClr val="tx1"/>
              </a:solidFill>
              <a:latin typeface="Arial"/>
              <a:cs typeface="Arial"/>
            </a:rPr>
            <a:t>Uppdatering: 2019-12</a:t>
          </a:r>
        </a:p>
        <a:p>
          <a:pPr algn="l" rtl="0">
            <a:defRPr sz="1000"/>
          </a:pPr>
          <a:r>
            <a:rPr lang="sv-SE" sz="1000" b="1" i="0" u="none" strike="noStrike" baseline="0">
              <a:solidFill>
                <a:schemeClr val="tx1"/>
              </a:solidFill>
              <a:latin typeface="Arial"/>
              <a:cs typeface="Arial"/>
            </a:rPr>
            <a:t>Uppdatering: 2018-12</a:t>
          </a:r>
        </a:p>
        <a:p>
          <a:pPr algn="l" rtl="0">
            <a:defRPr sz="1000"/>
          </a:pPr>
          <a:r>
            <a:rPr lang="sv-SE" sz="1000" b="1" i="0" u="none" strike="noStrike" baseline="0">
              <a:solidFill>
                <a:schemeClr val="tx1"/>
              </a:solidFill>
              <a:latin typeface="Arial"/>
              <a:cs typeface="Arial"/>
            </a:rPr>
            <a:t>Ursprunglig version: 2014-12</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Detta beräkningsverktyg är ett hjälpmedel för myndigheter för att beräkna koldioxidutsläpp och total klimatpåverkan från tjänsteresor, eller mobila maskiner eller fordon som används i myndighetsutövning. Myndigheten kan även välja att använda andra metoder för beräkning av klimatpåverkan från dessa aktiviteter.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Denna modell har tidigare tagits fram av Naturvårdsverket och sedan uppdaterades av IVL Svenska Miljöinstitutet AB (IVL) år 2014. Därefter har den uppdaterats och utvecklats under 2018 av IVL och baseras på IVLs egna bedömningar och beräkningar. Under åren 2019- 2025 har verktyget årligen uppdaterats och delvis utvecklats av IVL. I allmänhet utgår verktyget från de ursprungliga kategorierna, men kategorier har tillkommit, tagits bort eller ändrats under vissa perioder. Utgångspunkterna för ändringarna av kategorierna är vad som idag bedöms som lämpligt och vad som efterfrågats av Naturvårdsverket och andra Svenska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Beräkningsverktyget består av ett antal flikar med olika alternativ för beräkning av koldioxidutsläpp och total klimatpåverkan. De kategorier som finns avser att omfatta de möjliga typer av persontjänsteresor samt maskiner och fordon som används i myndighetsutövning av statliga myndigheter, för att kunna uppfylla Förordning (2009:907) om miljöledning i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Användaren behöver bara fylla i ljusröda fält under första fliken </a:t>
          </a:r>
          <a:r>
            <a:rPr lang="sv-SE" sz="1000" b="1" i="1" u="none" strike="noStrike" baseline="0">
              <a:solidFill>
                <a:schemeClr val="tx1"/>
              </a:solidFill>
              <a:latin typeface="Arial"/>
              <a:cs typeface="Arial"/>
            </a:rPr>
            <a:t>Inmatning Rapportering</a:t>
          </a:r>
          <a:r>
            <a:rPr lang="sv-SE" sz="1000" b="1" i="0" u="none" strike="noStrike" baseline="0">
              <a:solidFill>
                <a:schemeClr val="tx1"/>
              </a:solidFill>
              <a:latin typeface="Arial"/>
              <a:cs typeface="Arial"/>
            </a:rPr>
            <a:t>, samt eventuellt i fliken </a:t>
          </a:r>
          <a:r>
            <a:rPr lang="sv-SE" sz="1000" b="1" i="1" u="none" strike="noStrike" baseline="0">
              <a:solidFill>
                <a:schemeClr val="tx1"/>
              </a:solidFill>
              <a:latin typeface="Arial"/>
              <a:cs typeface="Arial"/>
            </a:rPr>
            <a:t>Inmatning Väg spec fordonsinfon</a:t>
          </a:r>
          <a:r>
            <a:rPr lang="sv-SE" sz="1000" b="1" i="0" u="none" strike="noStrike" baseline="0">
              <a:solidFill>
                <a:schemeClr val="tx1"/>
              </a:solidFill>
              <a:latin typeface="Arial"/>
              <a:cs typeface="Arial"/>
            </a:rPr>
            <a:t>. Observera att värden som ska matas in kan vara av många olika enheter beroende av kategori; kg, liter, fordonskilometer, personkilometer, kronor, antal resor och timmar.   </a:t>
          </a:r>
        </a:p>
        <a:p>
          <a:pPr algn="l" rtl="0">
            <a:defRPr sz="1000"/>
          </a:pPr>
          <a:r>
            <a:rPr lang="sv-SE" sz="1000" b="1" i="0" u="none" strike="noStrike" baseline="0">
              <a:solidFill>
                <a:schemeClr val="tx1"/>
              </a:solidFill>
              <a:latin typeface="Arial"/>
              <a:cs typeface="Arial"/>
            </a:rPr>
            <a:t> </a:t>
          </a:r>
        </a:p>
        <a:p>
          <a:pPr algn="l" rtl="0">
            <a:defRPr sz="1000"/>
          </a:pPr>
          <a:r>
            <a:rPr lang="sv-SE" sz="1000" b="1" i="0" u="none" strike="noStrike" baseline="0">
              <a:solidFill>
                <a:schemeClr val="tx1"/>
              </a:solidFill>
              <a:latin typeface="Arial"/>
              <a:cs typeface="Arial"/>
            </a:rPr>
            <a:t>De beräknade klimatgasutsläppen faller ut i färgade kolumnerna I (</a:t>
          </a:r>
          <a:r>
            <a:rPr lang="sv-SE" sz="1000" b="1" i="1" u="none" strike="noStrike" baseline="0">
              <a:solidFill>
                <a:schemeClr val="tx1"/>
              </a:solidFill>
              <a:latin typeface="Arial"/>
              <a:cs typeface="Arial"/>
            </a:rPr>
            <a:t>Tjänsteresor</a:t>
          </a:r>
          <a:r>
            <a:rPr lang="sv-SE" sz="1000" b="1" i="0" u="none" strike="noStrike" baseline="0">
              <a:solidFill>
                <a:schemeClr val="tx1"/>
              </a:solidFill>
              <a:latin typeface="Arial"/>
              <a:cs typeface="Arial"/>
            </a:rPr>
            <a:t>) och J (</a:t>
          </a:r>
          <a:r>
            <a:rPr lang="sv-SE" sz="1000" b="1" i="1" u="none" strike="noStrike" baseline="0">
              <a:solidFill>
                <a:schemeClr val="tx1"/>
              </a:solidFill>
              <a:latin typeface="Arial"/>
              <a:cs typeface="Arial"/>
            </a:rPr>
            <a:t>Arbetsmaskin eller färdmedel under myndighets-utövning</a:t>
          </a:r>
          <a:r>
            <a:rPr lang="sv-SE" sz="1000" b="1" i="0" u="none" strike="noStrike" baseline="0">
              <a:solidFill>
                <a:schemeClr val="tx1"/>
              </a:solidFill>
              <a:latin typeface="Arial"/>
              <a:cs typeface="Arial"/>
            </a:rPr>
            <a:t>) och kolumn L (</a:t>
          </a:r>
          <a:r>
            <a:rPr lang="sv-SE" sz="1000" b="1" i="1" u="none" strike="noStrike" baseline="0">
              <a:solidFill>
                <a:schemeClr val="tx1"/>
              </a:solidFill>
              <a:latin typeface="Arial"/>
              <a:cs typeface="Arial"/>
            </a:rPr>
            <a:t>Tjänsteresa + Arbetsmaskin eller färdmedel under myndighets-utövning</a:t>
          </a:r>
          <a:r>
            <a:rPr lang="sv-SE" sz="1000" b="1" i="0" u="none" strike="noStrike" baseline="0">
              <a:solidFill>
                <a:schemeClr val="tx1"/>
              </a:solidFill>
              <a:latin typeface="Arial"/>
              <a:cs typeface="Arial"/>
            </a:rPr>
            <a:t>) . I den sistnämnda kolumnens värde inkluderas även utsläpp av metan och lustgas, utsläpp under framtagande och distribution av bränslet, samt att klimatpåverkan uttrycks i ett hundraårsperspektiv (GWP100). Dessutom finns höghöjdseffekten för flyget inräknad i denna kolumn (men inte i i kolumn I och J). Summeringen av koldioxidutsläppen (kolumn I och J) ska rapporteras enligt kraven i miljöledningsförordningen. Kraven omfattar inte rapportering av Klimatgaser totalt som LCA-värden (kg CO2e) i 100-års perspektiv (kolumn L).</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 tabellen längst upp i fliken Inmatning och Rapportering presenteras resultatet i form av ett summerat värde för klimatgasr totalt (CO2e LCA), och ett summerat koldioxidvärde (kg CO2), totalt eller per årsarbeskraft. Utsläppen delas upp till de kategorier som myndigheten ska redovisa enligt kraven i förordningen.</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Beskrivningar av hur beräkningsfaktorerna är framtagna och vissa rekommendationer om användning finns i ett särskilt dokument; </a:t>
          </a:r>
          <a:r>
            <a:rPr lang="sv-SE" sz="1000" b="0" i="1" u="none" strike="noStrike" baseline="0">
              <a:solidFill>
                <a:schemeClr val="tx1"/>
              </a:solidFill>
              <a:latin typeface="Arial"/>
              <a:cs typeface="Arial"/>
            </a:rPr>
            <a:t>Verktyg för beräkning av resors klimatpåverkan- Uppdaterad Version 2024</a:t>
          </a:r>
          <a:r>
            <a:rPr lang="sv-SE" sz="1000" b="0" i="0" u="none" strike="noStrike" baseline="0">
              <a:solidFill>
                <a:schemeClr val="tx1"/>
              </a:solidFill>
              <a:latin typeface="Arial"/>
              <a:cs typeface="Arial"/>
            </a:rPr>
            <a:t>, </a:t>
          </a:r>
          <a:r>
            <a:rPr lang="sv-SE" sz="1000" b="0" i="1" u="none" strike="noStrike" baseline="0">
              <a:solidFill>
                <a:schemeClr val="tx1"/>
              </a:solidFill>
              <a:latin typeface="Arial"/>
              <a:cs typeface="Arial"/>
            </a:rPr>
            <a:t>Användning, metod och beräkningsförutsättningar</a:t>
          </a:r>
          <a:r>
            <a:rPr lang="sv-SE" sz="1000" b="0" i="0" u="none" strike="noStrike" baseline="0">
              <a:solidFill>
                <a:schemeClr val="tx1"/>
              </a:solidFill>
              <a:latin typeface="Arial"/>
              <a:cs typeface="Arial"/>
            </a:rPr>
            <a:t>. Tomas Wisell, IVL Svenska Miljöinstitutet AB. </a:t>
          </a:r>
        </a:p>
        <a:p>
          <a:pPr algn="l" rtl="0">
            <a:defRPr sz="1000"/>
          </a:pPr>
          <a:endParaRPr lang="sv-SE" sz="1000" b="0" i="0" u="none" strike="noStrike" baseline="0">
            <a:solidFill>
              <a:schemeClr val="tx1"/>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Med vänlig hälsning</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IVL Svenska Miljöinstitutet , 2024</a:t>
          </a:r>
        </a:p>
        <a:p>
          <a:pPr algn="l" rtl="0">
            <a:defRPr sz="1000"/>
          </a:pPr>
          <a:endParaRPr lang="sv-SE" sz="1000" b="0" i="0" u="none" strike="noStrike" baseline="0">
            <a:solidFill>
              <a:schemeClr val="tx1"/>
            </a:solidFill>
            <a:latin typeface="Arial"/>
            <a:cs typeface="Arial"/>
          </a:endParaRPr>
        </a:p>
      </xdr:txBody>
    </xdr:sp>
    <xdr:clientData/>
  </xdr:twoCellAnchor>
  <xdr:twoCellAnchor editAs="oneCell">
    <xdr:from>
      <xdr:col>0</xdr:col>
      <xdr:colOff>571500</xdr:colOff>
      <xdr:row>0</xdr:row>
      <xdr:rowOff>104775</xdr:rowOff>
    </xdr:from>
    <xdr:to>
      <xdr:col>2</xdr:col>
      <xdr:colOff>38100</xdr:colOff>
      <xdr:row>5</xdr:row>
      <xdr:rowOff>32905</xdr:rowOff>
    </xdr:to>
    <xdr:pic>
      <xdr:nvPicPr>
        <xdr:cNvPr id="3" name="Picture 3" descr="Logga_NVblå">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04775"/>
          <a:ext cx="749300" cy="76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noopy\toc$\LUFTFART\Luftfart2004\Paxkm%2092-02%20fr&#229;n%20Micha&#235;l%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lygplats"/>
      <sheetName val="LFV Def"/>
      <sheetName val="02 ca"/>
      <sheetName val="01 ca"/>
      <sheetName val="00 ca"/>
      <sheetName val="99 ca"/>
      <sheetName val="98 ca"/>
      <sheetName val="97 ca"/>
      <sheetName val="96 ca"/>
      <sheetName val="95 ca"/>
      <sheetName val="94 ca"/>
      <sheetName val="93 ca"/>
      <sheetName val="92 ca"/>
      <sheetName val="00 in"/>
      <sheetName val="99 in"/>
      <sheetName val="98 in"/>
      <sheetName val="97 in"/>
      <sheetName val="96 in"/>
      <sheetName val="95 in"/>
      <sheetName val="94 in"/>
      <sheetName val="93 in"/>
      <sheetName val="92 in"/>
    </sheetNames>
    <sheetDataSet>
      <sheetData sheetId="0" refreshError="1"/>
      <sheetData sheetId="1" refreshError="1">
        <row r="1">
          <cell r="A1" t="str">
            <v>Flygplats</v>
          </cell>
          <cell r="B1" t="str">
            <v>ICAO</v>
          </cell>
          <cell r="C1" t="str">
            <v>IATA</v>
          </cell>
          <cell r="D1" t="str">
            <v>Longitud</v>
          </cell>
          <cell r="E1" t="str">
            <v>Latitud</v>
          </cell>
          <cell r="F1" t="str">
            <v>Longitud</v>
          </cell>
          <cell r="G1" t="str">
            <v>Latitud</v>
          </cell>
          <cell r="H1" t="str">
            <v>Flygplats</v>
          </cell>
        </row>
        <row r="2">
          <cell r="A2" t="str">
            <v>ARVIDSJAUR</v>
          </cell>
          <cell r="B2" t="str">
            <v>ESNX</v>
          </cell>
          <cell r="C2" t="str">
            <v>AJR</v>
          </cell>
          <cell r="D2">
            <v>653525</v>
          </cell>
          <cell r="E2">
            <v>191655</v>
          </cell>
          <cell r="F2">
            <v>65.587499999999991</v>
          </cell>
          <cell r="G2">
            <v>19.275833333333331</v>
          </cell>
          <cell r="H2" t="str">
            <v>Arvidsjaur</v>
          </cell>
        </row>
        <row r="3">
          <cell r="A3" t="str">
            <v>ARVIKA</v>
          </cell>
          <cell r="B3" t="str">
            <v>ESKV</v>
          </cell>
          <cell r="D3">
            <v>594030</v>
          </cell>
          <cell r="E3">
            <v>123822</v>
          </cell>
          <cell r="F3">
            <v>59.671666666666667</v>
          </cell>
          <cell r="G3">
            <v>12.636999999999999</v>
          </cell>
          <cell r="H3" t="str">
            <v>Arvika</v>
          </cell>
        </row>
        <row r="4">
          <cell r="A4" t="str">
            <v>BERGA</v>
          </cell>
          <cell r="B4" t="str">
            <v>ESQP</v>
          </cell>
          <cell r="D4">
            <v>590413</v>
          </cell>
          <cell r="E4">
            <v>180701</v>
          </cell>
          <cell r="F4">
            <v>59.068833333333338</v>
          </cell>
          <cell r="G4">
            <v>18.116833333333332</v>
          </cell>
          <cell r="H4" t="str">
            <v>Berga</v>
          </cell>
        </row>
        <row r="5">
          <cell r="A5" t="str">
            <v>BODEN</v>
          </cell>
          <cell r="B5" t="str">
            <v>ESPG</v>
          </cell>
          <cell r="D5">
            <v>654837</v>
          </cell>
          <cell r="E5">
            <v>214129</v>
          </cell>
          <cell r="F5">
            <v>65.80616666666667</v>
          </cell>
          <cell r="G5">
            <v>21.688166666666667</v>
          </cell>
          <cell r="H5" t="str">
            <v>Boden</v>
          </cell>
        </row>
        <row r="6">
          <cell r="A6" t="str">
            <v>BORLÄNGE</v>
          </cell>
          <cell r="B6" t="str">
            <v>ESSD</v>
          </cell>
          <cell r="C6" t="str">
            <v>BLE</v>
          </cell>
          <cell r="D6">
            <v>602520</v>
          </cell>
          <cell r="E6">
            <v>153054</v>
          </cell>
          <cell r="F6">
            <v>60.419999999999995</v>
          </cell>
          <cell r="G6">
            <v>15.509</v>
          </cell>
          <cell r="H6" t="str">
            <v>Borlänge</v>
          </cell>
        </row>
        <row r="7">
          <cell r="A7" t="str">
            <v>ESKILSTUNA</v>
          </cell>
          <cell r="B7" t="str">
            <v>ESSU</v>
          </cell>
          <cell r="D7">
            <v>592108</v>
          </cell>
          <cell r="E7">
            <v>164230</v>
          </cell>
          <cell r="F7">
            <v>59.351333333333336</v>
          </cell>
          <cell r="G7">
            <v>16.704999999999998</v>
          </cell>
          <cell r="H7" t="str">
            <v>Eskilstuna</v>
          </cell>
        </row>
        <row r="8">
          <cell r="A8" t="str">
            <v>FALKÖPING</v>
          </cell>
          <cell r="B8" t="str">
            <v>ESGK</v>
          </cell>
          <cell r="D8">
            <v>581012</v>
          </cell>
          <cell r="E8">
            <v>133516</v>
          </cell>
          <cell r="F8">
            <v>58.168666666666667</v>
          </cell>
          <cell r="G8">
            <v>13.586</v>
          </cell>
          <cell r="H8" t="str">
            <v>Falköping</v>
          </cell>
        </row>
        <row r="9">
          <cell r="A9" t="str">
            <v>GÄLLIVARE</v>
          </cell>
          <cell r="B9" t="str">
            <v>ESNG</v>
          </cell>
          <cell r="C9" t="str">
            <v>GEV</v>
          </cell>
          <cell r="D9">
            <v>670759</v>
          </cell>
          <cell r="E9">
            <v>204844</v>
          </cell>
          <cell r="F9">
            <v>67.126499999999993</v>
          </cell>
          <cell r="G9">
            <v>20.807333333333332</v>
          </cell>
          <cell r="H9" t="str">
            <v>Gällivare</v>
          </cell>
        </row>
        <row r="10">
          <cell r="A10" t="str">
            <v>GÄVLE/SANDVIKEN</v>
          </cell>
          <cell r="B10" t="str">
            <v>ESSK</v>
          </cell>
          <cell r="C10" t="str">
            <v>GVX</v>
          </cell>
          <cell r="D10">
            <v>603536</v>
          </cell>
          <cell r="E10">
            <v>165705</v>
          </cell>
          <cell r="F10">
            <v>60.589333333333336</v>
          </cell>
          <cell r="G10">
            <v>16.950833333333332</v>
          </cell>
          <cell r="H10" t="str">
            <v>Gävle-Sandviken</v>
          </cell>
        </row>
        <row r="11">
          <cell r="A11" t="str">
            <v>GÖTEBORG-LANDVETTER</v>
          </cell>
          <cell r="B11" t="str">
            <v>ESGG</v>
          </cell>
          <cell r="C11" t="str">
            <v>GOT</v>
          </cell>
          <cell r="D11">
            <v>573936</v>
          </cell>
          <cell r="E11">
            <v>121728</v>
          </cell>
          <cell r="F11">
            <v>57.655999999999999</v>
          </cell>
          <cell r="G11">
            <v>12.288</v>
          </cell>
          <cell r="H11" t="str">
            <v>Göteborg/Landvetter</v>
          </cell>
        </row>
        <row r="12">
          <cell r="A12" t="str">
            <v>GÖTEBORG/SÄVE</v>
          </cell>
          <cell r="B12" t="str">
            <v>ESGP</v>
          </cell>
          <cell r="D12">
            <v>574632</v>
          </cell>
          <cell r="E12">
            <v>115214</v>
          </cell>
          <cell r="F12">
            <v>57.771999999999998</v>
          </cell>
          <cell r="G12">
            <v>11.869</v>
          </cell>
          <cell r="H12" t="str">
            <v>Göteborg/Säve</v>
          </cell>
        </row>
        <row r="13">
          <cell r="A13" t="str">
            <v>HAGFORS</v>
          </cell>
          <cell r="B13" t="str">
            <v>ESOH</v>
          </cell>
          <cell r="C13" t="str">
            <v>HFS</v>
          </cell>
          <cell r="D13">
            <v>600116</v>
          </cell>
          <cell r="E13">
            <v>133444</v>
          </cell>
          <cell r="F13">
            <v>60.019333333333336</v>
          </cell>
          <cell r="G13">
            <v>13.574</v>
          </cell>
          <cell r="H13" t="str">
            <v>Hagfors</v>
          </cell>
        </row>
        <row r="14">
          <cell r="A14" t="str">
            <v>HALMSTAD</v>
          </cell>
          <cell r="B14" t="str">
            <v>ESMT</v>
          </cell>
          <cell r="C14" t="str">
            <v>HAD</v>
          </cell>
          <cell r="D14">
            <v>564127</v>
          </cell>
          <cell r="E14">
            <v>124912</v>
          </cell>
          <cell r="F14">
            <v>56.68783333333333</v>
          </cell>
          <cell r="G14">
            <v>12.818666666666667</v>
          </cell>
          <cell r="H14" t="str">
            <v>Halmstad</v>
          </cell>
        </row>
        <row r="15">
          <cell r="A15" t="str">
            <v>HEMAVAN</v>
          </cell>
          <cell r="B15" t="str">
            <v>ESUT</v>
          </cell>
          <cell r="C15" t="str">
            <v>HMV</v>
          </cell>
          <cell r="D15">
            <v>654822</v>
          </cell>
          <cell r="E15">
            <v>150458</v>
          </cell>
          <cell r="F15">
            <v>65.803666666666658</v>
          </cell>
          <cell r="G15">
            <v>15.076333333333332</v>
          </cell>
          <cell r="H15" t="str">
            <v>Hemavan</v>
          </cell>
        </row>
        <row r="16">
          <cell r="A16" t="str">
            <v>HUDIKSVALL</v>
          </cell>
          <cell r="B16" t="str">
            <v>ESNH</v>
          </cell>
          <cell r="C16" t="str">
            <v>HUV</v>
          </cell>
          <cell r="D16">
            <v>614606</v>
          </cell>
          <cell r="E16">
            <v>170450</v>
          </cell>
          <cell r="F16">
            <v>61.767666666666663</v>
          </cell>
          <cell r="G16">
            <v>17.074999999999999</v>
          </cell>
          <cell r="H16" t="str">
            <v>Hudiksvall</v>
          </cell>
        </row>
        <row r="17">
          <cell r="A17" t="str">
            <v>HULTSFRED</v>
          </cell>
          <cell r="B17" t="str">
            <v>ESSF</v>
          </cell>
          <cell r="C17" t="str">
            <v>HLF</v>
          </cell>
          <cell r="D17">
            <v>573133</v>
          </cell>
          <cell r="E17">
            <v>154924</v>
          </cell>
          <cell r="F17">
            <v>57.522166666666664</v>
          </cell>
          <cell r="G17">
            <v>15.820666666666666</v>
          </cell>
          <cell r="H17" t="str">
            <v>Hultsfred-Vimmerby</v>
          </cell>
        </row>
        <row r="18">
          <cell r="A18" t="str">
            <v>IDRE</v>
          </cell>
          <cell r="B18" t="str">
            <v>ESUE</v>
          </cell>
          <cell r="C18" t="str">
            <v>IDB</v>
          </cell>
          <cell r="D18">
            <v>615211</v>
          </cell>
          <cell r="E18">
            <v>124122</v>
          </cell>
          <cell r="F18">
            <v>61.868499999999997</v>
          </cell>
          <cell r="G18">
            <v>12.686999999999999</v>
          </cell>
          <cell r="H18" t="str">
            <v>Idre</v>
          </cell>
        </row>
        <row r="19">
          <cell r="A19" t="str">
            <v>JÖNKÖPING</v>
          </cell>
          <cell r="B19" t="str">
            <v>ESGJ</v>
          </cell>
          <cell r="C19" t="str">
            <v>JKG</v>
          </cell>
          <cell r="D19">
            <v>574530</v>
          </cell>
          <cell r="E19">
            <v>140409</v>
          </cell>
          <cell r="F19">
            <v>57.755000000000003</v>
          </cell>
          <cell r="G19">
            <v>14.068166666666666</v>
          </cell>
          <cell r="H19" t="str">
            <v>Jönköping</v>
          </cell>
        </row>
        <row r="20">
          <cell r="A20" t="str">
            <v>KALMAR</v>
          </cell>
          <cell r="B20" t="str">
            <v>ESMQ</v>
          </cell>
          <cell r="C20" t="str">
            <v>KLR</v>
          </cell>
          <cell r="D20">
            <v>564108</v>
          </cell>
          <cell r="E20">
            <v>161715</v>
          </cell>
          <cell r="F20">
            <v>56.684666666666665</v>
          </cell>
          <cell r="G20">
            <v>16.285833333333336</v>
          </cell>
          <cell r="H20" t="str">
            <v>Kalmar</v>
          </cell>
        </row>
        <row r="21">
          <cell r="A21" t="str">
            <v>KARLSKOGA</v>
          </cell>
          <cell r="B21" t="str">
            <v>ESKK</v>
          </cell>
          <cell r="D21">
            <v>592040</v>
          </cell>
          <cell r="E21">
            <v>142941</v>
          </cell>
          <cell r="F21">
            <v>59.34</v>
          </cell>
          <cell r="G21">
            <v>14.490166666666665</v>
          </cell>
          <cell r="H21" t="str">
            <v>Karlskoga</v>
          </cell>
        </row>
        <row r="22">
          <cell r="A22" t="str">
            <v>KARLSTAD</v>
          </cell>
          <cell r="B22" t="str">
            <v>ESOK</v>
          </cell>
          <cell r="C22" t="str">
            <v>KSD</v>
          </cell>
          <cell r="D22">
            <v>592641</v>
          </cell>
          <cell r="E22">
            <v>132015</v>
          </cell>
          <cell r="F22">
            <v>59.440166666666663</v>
          </cell>
          <cell r="G22">
            <v>13.335833333333333</v>
          </cell>
          <cell r="H22" t="str">
            <v>Karlstad</v>
          </cell>
        </row>
        <row r="23">
          <cell r="A23" t="str">
            <v>KIRUNA</v>
          </cell>
          <cell r="B23" t="str">
            <v>ESNQ</v>
          </cell>
          <cell r="C23" t="str">
            <v>KRN</v>
          </cell>
          <cell r="D23">
            <v>674917</v>
          </cell>
          <cell r="E23">
            <v>202008</v>
          </cell>
          <cell r="F23">
            <v>67.819499999999991</v>
          </cell>
          <cell r="G23">
            <v>20.334666666666667</v>
          </cell>
          <cell r="H23" t="str">
            <v>Kiruna</v>
          </cell>
        </row>
        <row r="24">
          <cell r="A24" t="str">
            <v>KRAMFORS</v>
          </cell>
          <cell r="B24" t="str">
            <v>ESNK</v>
          </cell>
          <cell r="C24" t="str">
            <v>KRF</v>
          </cell>
          <cell r="D24">
            <v>630255</v>
          </cell>
          <cell r="E24">
            <v>174610</v>
          </cell>
          <cell r="F24">
            <v>63.042499999999997</v>
          </cell>
          <cell r="G24">
            <v>17.768333333333331</v>
          </cell>
          <cell r="H24" t="str">
            <v>Kramfors</v>
          </cell>
        </row>
        <row r="25">
          <cell r="A25" t="str">
            <v>KRISTIANSTAD/EVERÖD</v>
          </cell>
          <cell r="B25" t="str">
            <v>ESMK</v>
          </cell>
          <cell r="C25" t="str">
            <v>KID</v>
          </cell>
          <cell r="D25">
            <v>555514</v>
          </cell>
          <cell r="E25">
            <v>140507</v>
          </cell>
          <cell r="F25">
            <v>55.918999999999997</v>
          </cell>
          <cell r="G25">
            <v>14.0845</v>
          </cell>
          <cell r="H25" t="str">
            <v>Kristianstad</v>
          </cell>
        </row>
        <row r="26">
          <cell r="A26" t="str">
            <v>LIDKÖPING</v>
          </cell>
          <cell r="B26" t="str">
            <v>ESGL</v>
          </cell>
          <cell r="D26">
            <v>582755</v>
          </cell>
          <cell r="E26">
            <v>131028</v>
          </cell>
          <cell r="F26">
            <v>58.459166666666668</v>
          </cell>
          <cell r="G26">
            <v>13.171333333333333</v>
          </cell>
          <cell r="H26" t="str">
            <v>Lidköping</v>
          </cell>
        </row>
        <row r="27">
          <cell r="A27" t="str">
            <v>LINKÖPING/MALMEN</v>
          </cell>
          <cell r="B27" t="str">
            <v>ESCF</v>
          </cell>
          <cell r="D27">
            <v>582352</v>
          </cell>
          <cell r="E27">
            <v>153122</v>
          </cell>
          <cell r="F27">
            <v>58.392000000000003</v>
          </cell>
          <cell r="G27">
            <v>15.520333333333333</v>
          </cell>
          <cell r="H27" t="str">
            <v>Linköping/Malmen</v>
          </cell>
        </row>
        <row r="28">
          <cell r="A28" t="str">
            <v>LINKÖPING/SAAB</v>
          </cell>
          <cell r="B28" t="str">
            <v>ESSL</v>
          </cell>
          <cell r="C28" t="str">
            <v>LPI</v>
          </cell>
          <cell r="D28">
            <v>582423</v>
          </cell>
          <cell r="E28">
            <v>154047</v>
          </cell>
          <cell r="F28">
            <v>58.403833333333331</v>
          </cell>
          <cell r="G28">
            <v>15.6745</v>
          </cell>
          <cell r="H28" t="str">
            <v>Linköping</v>
          </cell>
        </row>
        <row r="29">
          <cell r="A29" t="str">
            <v>LJUNGBY</v>
          </cell>
          <cell r="B29" t="str">
            <v>ESMG</v>
          </cell>
          <cell r="D29">
            <v>565701</v>
          </cell>
          <cell r="E29">
            <v>135518</v>
          </cell>
          <cell r="F29">
            <v>56.950166666666668</v>
          </cell>
          <cell r="G29">
            <v>13.919666666666666</v>
          </cell>
          <cell r="H29" t="str">
            <v>Ljungby</v>
          </cell>
        </row>
        <row r="30">
          <cell r="A30" t="str">
            <v>LJUNGBYHED</v>
          </cell>
          <cell r="B30" t="str">
            <v>ESDA</v>
          </cell>
          <cell r="D30">
            <v>560507</v>
          </cell>
          <cell r="E30">
            <v>131225</v>
          </cell>
          <cell r="F30">
            <v>56.084500000000006</v>
          </cell>
          <cell r="G30">
            <v>13.204166666666666</v>
          </cell>
          <cell r="H30" t="str">
            <v>Ljungbyhed</v>
          </cell>
        </row>
        <row r="31">
          <cell r="A31" t="str">
            <v>LUDVIKA</v>
          </cell>
          <cell r="B31" t="str">
            <v>ESSG</v>
          </cell>
          <cell r="D31">
            <v>600518</v>
          </cell>
          <cell r="E31">
            <v>150547</v>
          </cell>
          <cell r="F31">
            <v>60.086333333333336</v>
          </cell>
          <cell r="G31">
            <v>15.091166666666668</v>
          </cell>
          <cell r="H31" t="str">
            <v>Ludvika</v>
          </cell>
        </row>
        <row r="32">
          <cell r="A32" t="str">
            <v>LULEÅ</v>
          </cell>
          <cell r="B32" t="str">
            <v>ESPA</v>
          </cell>
          <cell r="C32" t="str">
            <v>LLA</v>
          </cell>
          <cell r="D32">
            <v>653236</v>
          </cell>
          <cell r="E32">
            <v>220725</v>
          </cell>
          <cell r="F32">
            <v>65.539333333333332</v>
          </cell>
          <cell r="G32">
            <v>22.120833333333334</v>
          </cell>
          <cell r="H32" t="str">
            <v>Luleå</v>
          </cell>
        </row>
        <row r="33">
          <cell r="A33" t="str">
            <v>LYCKSELE</v>
          </cell>
          <cell r="B33" t="str">
            <v>ESNL</v>
          </cell>
          <cell r="C33" t="str">
            <v>LYC</v>
          </cell>
          <cell r="D33">
            <v>643251</v>
          </cell>
          <cell r="E33">
            <v>184304</v>
          </cell>
          <cell r="F33">
            <v>64.541833333333329</v>
          </cell>
          <cell r="G33">
            <v>18.717333333333332</v>
          </cell>
          <cell r="H33" t="str">
            <v>Lycksele</v>
          </cell>
        </row>
        <row r="34">
          <cell r="A34" t="str">
            <v>MALMÖ-STURUP</v>
          </cell>
          <cell r="B34" t="str">
            <v>ESMS</v>
          </cell>
          <cell r="C34" t="str">
            <v>MMX</v>
          </cell>
          <cell r="D34">
            <v>553254</v>
          </cell>
          <cell r="E34">
            <v>132112</v>
          </cell>
          <cell r="F34">
            <v>55.542333333333332</v>
          </cell>
          <cell r="G34">
            <v>13.352</v>
          </cell>
          <cell r="H34" t="str">
            <v>Malmö/Sturup</v>
          </cell>
        </row>
        <row r="35">
          <cell r="A35" t="str">
            <v>MORA/SILJAN</v>
          </cell>
          <cell r="B35" t="str">
            <v>ESKM</v>
          </cell>
          <cell r="C35" t="str">
            <v>MXX</v>
          </cell>
          <cell r="D35">
            <v>605731</v>
          </cell>
          <cell r="E35">
            <v>143038</v>
          </cell>
          <cell r="F35">
            <v>60.95516666666667</v>
          </cell>
          <cell r="G35">
            <v>14.506333333333334</v>
          </cell>
          <cell r="H35" t="str">
            <v>Mora</v>
          </cell>
        </row>
        <row r="36">
          <cell r="A36" t="str">
            <v>NORRKÖPING</v>
          </cell>
          <cell r="B36" t="str">
            <v>ESSP</v>
          </cell>
          <cell r="C36" t="str">
            <v>NRK</v>
          </cell>
          <cell r="D36">
            <v>583510</v>
          </cell>
          <cell r="E36">
            <v>161447</v>
          </cell>
          <cell r="F36">
            <v>58.585000000000001</v>
          </cell>
          <cell r="G36">
            <v>16.241166666666668</v>
          </cell>
          <cell r="H36" t="str">
            <v>Norrköping</v>
          </cell>
        </row>
        <row r="37">
          <cell r="A37" t="str">
            <v>OSKARSHAMN</v>
          </cell>
          <cell r="B37" t="str">
            <v>ESMO</v>
          </cell>
          <cell r="C37" t="str">
            <v>OSK</v>
          </cell>
          <cell r="D37">
            <v>572105</v>
          </cell>
          <cell r="E37">
            <v>162954</v>
          </cell>
          <cell r="F37">
            <v>57.350833333333334</v>
          </cell>
          <cell r="G37">
            <v>16.492333333333335</v>
          </cell>
          <cell r="H37" t="str">
            <v>Oskarshamn</v>
          </cell>
        </row>
        <row r="38">
          <cell r="A38" t="str">
            <v>RONNEBY</v>
          </cell>
          <cell r="B38" t="str">
            <v>ESDF</v>
          </cell>
          <cell r="C38" t="str">
            <v>RNB</v>
          </cell>
          <cell r="D38">
            <v>561600</v>
          </cell>
          <cell r="E38">
            <v>151554</v>
          </cell>
          <cell r="F38">
            <v>56.266666666666666</v>
          </cell>
          <cell r="G38">
            <v>15.259</v>
          </cell>
          <cell r="H38" t="str">
            <v>Ronneby</v>
          </cell>
        </row>
        <row r="39">
          <cell r="A39" t="str">
            <v>PAJALA</v>
          </cell>
          <cell r="B39" t="str">
            <v>ESUP</v>
          </cell>
          <cell r="D39">
            <v>671445</v>
          </cell>
          <cell r="E39">
            <v>230408</v>
          </cell>
          <cell r="F39">
            <v>67.240833333333327</v>
          </cell>
          <cell r="G39">
            <v>23.068000000000001</v>
          </cell>
          <cell r="H39" t="str">
            <v>Pajala</v>
          </cell>
        </row>
        <row r="40">
          <cell r="A40" t="str">
            <v>SKELLEFTEÅ</v>
          </cell>
          <cell r="B40" t="str">
            <v>ESNS</v>
          </cell>
          <cell r="C40" t="str">
            <v>SFT</v>
          </cell>
          <cell r="D40">
            <v>643729</v>
          </cell>
          <cell r="E40">
            <v>210437</v>
          </cell>
          <cell r="F40">
            <v>64.621499999999997</v>
          </cell>
          <cell r="G40">
            <v>21.072833333333332</v>
          </cell>
          <cell r="H40" t="str">
            <v>Skellefteå</v>
          </cell>
        </row>
        <row r="41">
          <cell r="A41" t="str">
            <v>SKÖVDE</v>
          </cell>
          <cell r="B41" t="str">
            <v>ESGR</v>
          </cell>
          <cell r="C41" t="str">
            <v>KVB</v>
          </cell>
          <cell r="D41">
            <v>582722</v>
          </cell>
          <cell r="E41">
            <v>135822</v>
          </cell>
          <cell r="F41">
            <v>58.45366666666667</v>
          </cell>
          <cell r="G41">
            <v>13.970333333333333</v>
          </cell>
          <cell r="H41" t="str">
            <v>Skövde</v>
          </cell>
        </row>
        <row r="42">
          <cell r="A42" t="str">
            <v>STOCKHOLM-ARLANDA</v>
          </cell>
          <cell r="B42" t="str">
            <v>ESSA</v>
          </cell>
          <cell r="C42" t="str">
            <v>ARN</v>
          </cell>
          <cell r="D42">
            <v>593907</v>
          </cell>
          <cell r="E42">
            <v>175507</v>
          </cell>
          <cell r="F42">
            <v>59.651166666666668</v>
          </cell>
          <cell r="G42">
            <v>17.917833333333334</v>
          </cell>
          <cell r="H42" t="str">
            <v>Stockholm/Arlanda</v>
          </cell>
        </row>
        <row r="43">
          <cell r="A43" t="str">
            <v>STOCKHOLM-BROMMA</v>
          </cell>
          <cell r="B43" t="str">
            <v>ESSB</v>
          </cell>
          <cell r="C43" t="str">
            <v>BMA</v>
          </cell>
          <cell r="D43">
            <v>592116</v>
          </cell>
          <cell r="E43">
            <v>175623</v>
          </cell>
          <cell r="F43">
            <v>59.352666666666671</v>
          </cell>
          <cell r="G43">
            <v>17.937166666666666</v>
          </cell>
          <cell r="H43" t="str">
            <v>Stockholm/Bromma</v>
          </cell>
        </row>
        <row r="44">
          <cell r="A44" t="str">
            <v>STOCKHOLM/SKAVSTA</v>
          </cell>
          <cell r="B44" t="str">
            <v>ESKN</v>
          </cell>
          <cell r="C44" t="str">
            <v>NYO</v>
          </cell>
          <cell r="D44">
            <v>584719</v>
          </cell>
          <cell r="E44">
            <v>165413</v>
          </cell>
          <cell r="F44">
            <v>58.786499999999997</v>
          </cell>
          <cell r="G44">
            <v>16.902166666666666</v>
          </cell>
          <cell r="H44" t="str">
            <v>Stockholm/Skavsta</v>
          </cell>
        </row>
        <row r="45">
          <cell r="A45" t="str">
            <v>STORUMAN</v>
          </cell>
          <cell r="B45" t="str">
            <v>ESPD</v>
          </cell>
          <cell r="C45" t="str">
            <v>SQO</v>
          </cell>
          <cell r="D45">
            <v>645739</v>
          </cell>
          <cell r="E45">
            <v>174148</v>
          </cell>
          <cell r="F45">
            <v>64.956500000000005</v>
          </cell>
          <cell r="G45">
            <v>17.691333333333333</v>
          </cell>
          <cell r="H45" t="str">
            <v>Storuman</v>
          </cell>
        </row>
        <row r="46">
          <cell r="A46" t="str">
            <v>SUNDSVALL-HÄRNÖSAND</v>
          </cell>
          <cell r="B46" t="str">
            <v>ESNN</v>
          </cell>
          <cell r="C46" t="str">
            <v>SDL</v>
          </cell>
          <cell r="D46">
            <v>623146</v>
          </cell>
          <cell r="E46">
            <v>172634</v>
          </cell>
          <cell r="F46">
            <v>62.524333333333331</v>
          </cell>
          <cell r="G46">
            <v>17.439</v>
          </cell>
          <cell r="H46" t="str">
            <v>Sundsvall-Härnösand</v>
          </cell>
        </row>
        <row r="47">
          <cell r="A47" t="str">
            <v>SVEG</v>
          </cell>
          <cell r="B47" t="str">
            <v>ESND</v>
          </cell>
          <cell r="C47" t="str">
            <v>EVG</v>
          </cell>
          <cell r="D47">
            <v>620252</v>
          </cell>
          <cell r="E47">
            <v>142527</v>
          </cell>
          <cell r="F47">
            <v>62.042000000000002</v>
          </cell>
          <cell r="G47">
            <v>14.421166666666666</v>
          </cell>
          <cell r="H47" t="str">
            <v>Sveg</v>
          </cell>
        </row>
        <row r="48">
          <cell r="A48" t="str">
            <v>SÖDERHAMN</v>
          </cell>
          <cell r="B48" t="str">
            <v>ESCL</v>
          </cell>
          <cell r="C48" t="str">
            <v>SOO</v>
          </cell>
          <cell r="D48">
            <v>611541</v>
          </cell>
          <cell r="E48">
            <v>170554</v>
          </cell>
          <cell r="F48">
            <v>61.256833333333333</v>
          </cell>
          <cell r="G48">
            <v>17.092333333333332</v>
          </cell>
          <cell r="H48" t="str">
            <v>Söderhamn</v>
          </cell>
        </row>
        <row r="49">
          <cell r="A49" t="str">
            <v>TORSBY/FRYKLANDA</v>
          </cell>
          <cell r="B49" t="str">
            <v>ESST</v>
          </cell>
          <cell r="C49" t="str">
            <v>TOT</v>
          </cell>
          <cell r="D49">
            <v>600917</v>
          </cell>
          <cell r="E49">
            <v>125937</v>
          </cell>
          <cell r="F49">
            <v>60.152833333333334</v>
          </cell>
          <cell r="G49">
            <v>12.9895</v>
          </cell>
          <cell r="H49" t="str">
            <v>Torsby</v>
          </cell>
        </row>
        <row r="50">
          <cell r="A50" t="str">
            <v>TROLLHÄTTAN/VÄNERSB</v>
          </cell>
          <cell r="B50" t="str">
            <v>ESGT</v>
          </cell>
          <cell r="C50" t="str">
            <v>THN</v>
          </cell>
          <cell r="D50">
            <v>581905</v>
          </cell>
          <cell r="E50">
            <v>122042</v>
          </cell>
          <cell r="F50">
            <v>58.317500000000003</v>
          </cell>
          <cell r="G50">
            <v>12.340333333333334</v>
          </cell>
          <cell r="H50" t="str">
            <v>Trollhättan - Vänersborg</v>
          </cell>
        </row>
        <row r="51">
          <cell r="A51" t="str">
            <v>UMEÅ</v>
          </cell>
          <cell r="B51" t="str">
            <v>ESNU</v>
          </cell>
          <cell r="C51" t="str">
            <v>UME</v>
          </cell>
          <cell r="D51">
            <v>634735</v>
          </cell>
          <cell r="E51">
            <v>201648</v>
          </cell>
          <cell r="F51">
            <v>63.789166666666667</v>
          </cell>
          <cell r="G51">
            <v>20.274666666666665</v>
          </cell>
          <cell r="H51" t="str">
            <v>Umeå</v>
          </cell>
        </row>
        <row r="52">
          <cell r="A52" t="str">
            <v>UPPSALA</v>
          </cell>
          <cell r="B52" t="str">
            <v>ESCM</v>
          </cell>
          <cell r="D52">
            <v>595403</v>
          </cell>
          <cell r="E52">
            <v>173545</v>
          </cell>
          <cell r="F52">
            <v>59.900500000000001</v>
          </cell>
          <cell r="G52">
            <v>17.590833333333332</v>
          </cell>
          <cell r="H52" t="str">
            <v>Uppsala</v>
          </cell>
        </row>
        <row r="53">
          <cell r="A53" t="str">
            <v>VILHELMINA</v>
          </cell>
          <cell r="B53" t="str">
            <v>ESNV</v>
          </cell>
          <cell r="C53" t="str">
            <v>VHM</v>
          </cell>
          <cell r="D53">
            <v>643443</v>
          </cell>
          <cell r="E53">
            <v>164023</v>
          </cell>
          <cell r="F53">
            <v>64.573833333333326</v>
          </cell>
          <cell r="G53">
            <v>16.670500000000001</v>
          </cell>
          <cell r="H53" t="str">
            <v>Vilhelmina</v>
          </cell>
        </row>
        <row r="54">
          <cell r="A54" t="str">
            <v>VISBY</v>
          </cell>
          <cell r="B54" t="str">
            <v>ESSV</v>
          </cell>
          <cell r="C54" t="str">
            <v>VBY</v>
          </cell>
          <cell r="D54">
            <v>573946</v>
          </cell>
          <cell r="E54">
            <v>182046</v>
          </cell>
          <cell r="F54">
            <v>57.657666666666664</v>
          </cell>
          <cell r="G54">
            <v>18.340999999999998</v>
          </cell>
          <cell r="H54" t="str">
            <v>Visby</v>
          </cell>
        </row>
        <row r="55">
          <cell r="A55" t="str">
            <v>VÄSTERÅS/HÄSSLÖ</v>
          </cell>
          <cell r="B55" t="str">
            <v>ESOW</v>
          </cell>
          <cell r="C55" t="str">
            <v>VST</v>
          </cell>
          <cell r="D55">
            <v>593522</v>
          </cell>
          <cell r="E55">
            <v>163801</v>
          </cell>
          <cell r="F55">
            <v>59.587000000000003</v>
          </cell>
          <cell r="G55">
            <v>16.633499999999998</v>
          </cell>
          <cell r="H55" t="str">
            <v>Västerås/Hässlö</v>
          </cell>
        </row>
        <row r="56">
          <cell r="A56" t="str">
            <v>VÄXJÖ/KRONOBERG</v>
          </cell>
          <cell r="B56" t="str">
            <v>ESMX</v>
          </cell>
          <cell r="C56" t="str">
            <v>VXO</v>
          </cell>
          <cell r="D56">
            <v>565549</v>
          </cell>
          <cell r="E56">
            <v>144344</v>
          </cell>
          <cell r="F56">
            <v>56.924833333333332</v>
          </cell>
          <cell r="G56">
            <v>14.724</v>
          </cell>
          <cell r="H56" t="str">
            <v>Växjö</v>
          </cell>
        </row>
        <row r="57">
          <cell r="A57" t="str">
            <v>ÄNGELHOLM</v>
          </cell>
          <cell r="B57" t="str">
            <v>ESDB</v>
          </cell>
          <cell r="C57" t="str">
            <v>AGH</v>
          </cell>
          <cell r="D57">
            <v>561728</v>
          </cell>
          <cell r="E57">
            <v>125118</v>
          </cell>
          <cell r="F57">
            <v>56.287999999999997</v>
          </cell>
          <cell r="G57">
            <v>12.853</v>
          </cell>
          <cell r="H57" t="str">
            <v>Ängelholm</v>
          </cell>
        </row>
        <row r="58">
          <cell r="A58" t="str">
            <v>ÖREBRO</v>
          </cell>
          <cell r="B58" t="str">
            <v>ESOE</v>
          </cell>
          <cell r="C58" t="str">
            <v>ORB</v>
          </cell>
          <cell r="D58">
            <v>591341</v>
          </cell>
          <cell r="E58">
            <v>150224</v>
          </cell>
          <cell r="F58">
            <v>59.223500000000001</v>
          </cell>
          <cell r="G58">
            <v>15.037333333333333</v>
          </cell>
          <cell r="H58" t="str">
            <v>Örebro-Bofors</v>
          </cell>
        </row>
        <row r="59">
          <cell r="A59" t="str">
            <v>ÖRNSKÖLDSVIK</v>
          </cell>
          <cell r="B59" t="str">
            <v>ESNO</v>
          </cell>
          <cell r="C59" t="str">
            <v>OER</v>
          </cell>
          <cell r="D59">
            <v>632428</v>
          </cell>
          <cell r="E59">
            <v>185933</v>
          </cell>
          <cell r="F59">
            <v>63.404666666666664</v>
          </cell>
          <cell r="G59">
            <v>18.988833333333336</v>
          </cell>
          <cell r="H59" t="str">
            <v>Örnsköldsvik</v>
          </cell>
        </row>
        <row r="60">
          <cell r="A60" t="str">
            <v>ÖSTERSUND</v>
          </cell>
          <cell r="B60" t="str">
            <v>ESPC</v>
          </cell>
          <cell r="C60" t="str">
            <v>OSD</v>
          </cell>
          <cell r="D60">
            <v>631140</v>
          </cell>
          <cell r="E60">
            <v>143001</v>
          </cell>
          <cell r="F60">
            <v>63.19</v>
          </cell>
          <cell r="G60">
            <v>14.500166666666667</v>
          </cell>
          <cell r="H60" t="str">
            <v>Östersund</v>
          </cell>
        </row>
        <row r="61">
          <cell r="A61" t="str">
            <v>DALA-JÄRNA</v>
          </cell>
          <cell r="B61" t="str">
            <v>ESKD</v>
          </cell>
          <cell r="D61">
            <v>603322</v>
          </cell>
          <cell r="E61">
            <v>142238</v>
          </cell>
          <cell r="F61">
            <v>60.553666666666665</v>
          </cell>
          <cell r="G61">
            <v>14.373000000000001</v>
          </cell>
          <cell r="H61" t="str">
            <v>Dala-Järna</v>
          </cell>
        </row>
        <row r="62">
          <cell r="A62" t="str">
            <v>TIERP</v>
          </cell>
          <cell r="B62" t="str">
            <v>ESKT</v>
          </cell>
          <cell r="D62">
            <v>602042</v>
          </cell>
          <cell r="E62">
            <v>172519</v>
          </cell>
          <cell r="F62">
            <v>60.340333333333334</v>
          </cell>
          <cell r="G62">
            <v>17.419833333333333</v>
          </cell>
          <cell r="H62" t="str">
            <v>Tierp</v>
          </cell>
        </row>
        <row r="63">
          <cell r="A63" t="str">
            <v>SÅTENÄS</v>
          </cell>
          <cell r="B63" t="str">
            <v>ESIB</v>
          </cell>
          <cell r="D63">
            <v>582542</v>
          </cell>
          <cell r="E63">
            <v>124240</v>
          </cell>
          <cell r="F63">
            <v>58.423666666666662</v>
          </cell>
          <cell r="G63">
            <v>12.706666666666665</v>
          </cell>
          <cell r="H63" t="str">
            <v>Såtenäs</v>
          </cell>
        </row>
        <row r="64">
          <cell r="A64" t="str">
            <v>ÄLMHULT</v>
          </cell>
          <cell r="B64" t="str">
            <v>ESMU</v>
          </cell>
          <cell r="D64">
            <v>563414</v>
          </cell>
          <cell r="E64">
            <v>140959</v>
          </cell>
          <cell r="F64">
            <v>56.569000000000003</v>
          </cell>
          <cell r="G64">
            <v>14.159833333333333</v>
          </cell>
          <cell r="H64" t="str">
            <v>Älmhult</v>
          </cell>
        </row>
        <row r="65">
          <cell r="A65" t="str">
            <v>SUNDBRO</v>
          </cell>
          <cell r="B65" t="str">
            <v>ESKC</v>
          </cell>
          <cell r="D65">
            <v>595522</v>
          </cell>
          <cell r="E65">
            <v>173212</v>
          </cell>
          <cell r="F65">
            <v>59.920333333333332</v>
          </cell>
          <cell r="G65">
            <v>17.535333333333334</v>
          </cell>
        </row>
        <row r="66">
          <cell r="A66" t="str">
            <v>ANDERSTORP</v>
          </cell>
          <cell r="B66" t="str">
            <v>ESMP</v>
          </cell>
          <cell r="D66">
            <v>571551</v>
          </cell>
          <cell r="E66">
            <v>133558</v>
          </cell>
          <cell r="F66">
            <v>57.258499999999998</v>
          </cell>
          <cell r="G66">
            <v>13.593</v>
          </cell>
        </row>
        <row r="67">
          <cell r="A67" t="str">
            <v>EKSHÄRAD</v>
          </cell>
          <cell r="B67" t="str">
            <v>ESKH</v>
          </cell>
          <cell r="D67">
            <v>600917</v>
          </cell>
          <cell r="E67">
            <v>133143</v>
          </cell>
          <cell r="F67">
            <v>60.152833333333334</v>
          </cell>
          <cell r="G67">
            <v>13.523833333333334</v>
          </cell>
        </row>
        <row r="68">
          <cell r="A68" t="str">
            <v>ÖRESTEN</v>
          </cell>
          <cell r="B68" t="str">
            <v>ESGM</v>
          </cell>
          <cell r="D68">
            <v>572643</v>
          </cell>
          <cell r="E68">
            <v>123856</v>
          </cell>
          <cell r="F68">
            <v>57.4405</v>
          </cell>
          <cell r="G68">
            <v>12.642666666666667</v>
          </cell>
        </row>
        <row r="69">
          <cell r="A69" t="str">
            <v>VISINGSÖ</v>
          </cell>
          <cell r="B69" t="str">
            <v>ESSI</v>
          </cell>
          <cell r="D69">
            <v>580555</v>
          </cell>
          <cell r="E69">
            <v>142409</v>
          </cell>
          <cell r="F69">
            <v>58.092500000000001</v>
          </cell>
          <cell r="G69">
            <v>14.4015</v>
          </cell>
        </row>
        <row r="70">
          <cell r="A70" t="str">
            <v>EMMABODA</v>
          </cell>
          <cell r="B70" t="str">
            <v>ESMA</v>
          </cell>
          <cell r="D70">
            <v>563640</v>
          </cell>
          <cell r="E70">
            <v>153623</v>
          </cell>
          <cell r="F70">
            <v>56.606666666666669</v>
          </cell>
          <cell r="G70">
            <v>15.603833333333332</v>
          </cell>
        </row>
        <row r="71">
          <cell r="A71" t="str">
            <v>LANDSKRONA/VIARP</v>
          </cell>
          <cell r="D71">
            <v>555640</v>
          </cell>
          <cell r="E71">
            <v>125210</v>
          </cell>
          <cell r="F71">
            <v>55.94</v>
          </cell>
          <cell r="G71">
            <v>12.868333333333334</v>
          </cell>
        </row>
        <row r="72">
          <cell r="A72" t="str">
            <v>STOCKHOLM/BARKARBY</v>
          </cell>
          <cell r="B72" t="str">
            <v>ESKB</v>
          </cell>
          <cell r="D72">
            <v>592444</v>
          </cell>
          <cell r="E72">
            <v>175322</v>
          </cell>
          <cell r="F72">
            <v>59.407333333333334</v>
          </cell>
          <cell r="G72">
            <v>17.887</v>
          </cell>
        </row>
        <row r="73">
          <cell r="A73" t="str">
            <v>HELSINGBORG/HARBOUR</v>
          </cell>
          <cell r="B73" t="str">
            <v>ESHH</v>
          </cell>
          <cell r="D73">
            <v>560214</v>
          </cell>
          <cell r="E73">
            <v>124132</v>
          </cell>
          <cell r="F73">
            <v>56.035666666666664</v>
          </cell>
          <cell r="G73">
            <v>12.688666666666666</v>
          </cell>
        </row>
        <row r="74">
          <cell r="A74" t="str">
            <v>HALLVIKEN</v>
          </cell>
          <cell r="B74" t="str">
            <v>ESNA</v>
          </cell>
          <cell r="D74">
            <v>634418</v>
          </cell>
          <cell r="E74">
            <v>152732</v>
          </cell>
          <cell r="F74">
            <v>63.736333333333334</v>
          </cell>
          <cell r="G74">
            <v>15.455333333333332</v>
          </cell>
        </row>
        <row r="75">
          <cell r="A75" t="str">
            <v>LJUNGBY/FERINGE</v>
          </cell>
          <cell r="B75" t="str">
            <v>ESMG</v>
          </cell>
          <cell r="D75">
            <v>565701</v>
          </cell>
          <cell r="E75">
            <v>135518</v>
          </cell>
          <cell r="F75">
            <v>56.950166666666668</v>
          </cell>
          <cell r="G75">
            <v>13.919666666666666</v>
          </cell>
          <cell r="H75" t="str">
            <v>Ljungby</v>
          </cell>
        </row>
        <row r="76">
          <cell r="A76" t="str">
            <v>ÅMSELE</v>
          </cell>
          <cell r="B76" t="str">
            <v>ESUA</v>
          </cell>
          <cell r="D76">
            <v>643414</v>
          </cell>
          <cell r="E76">
            <v>191851</v>
          </cell>
          <cell r="F76">
            <v>64.569000000000003</v>
          </cell>
          <cell r="G76">
            <v>19.308500000000002</v>
          </cell>
        </row>
        <row r="77">
          <cell r="A77" t="str">
            <v>VIDSEL</v>
          </cell>
          <cell r="B77" t="str">
            <v>ESPE</v>
          </cell>
          <cell r="D77">
            <v>655231</v>
          </cell>
          <cell r="E77">
            <v>200900</v>
          </cell>
          <cell r="F77">
            <v>65.871833333333328</v>
          </cell>
          <cell r="G77">
            <v>20.149999999999999</v>
          </cell>
        </row>
        <row r="78">
          <cell r="A78" t="str">
            <v>MOHED</v>
          </cell>
          <cell r="B78" t="str">
            <v>ESUM</v>
          </cell>
          <cell r="D78">
            <v>611728</v>
          </cell>
          <cell r="E78">
            <v>165047</v>
          </cell>
          <cell r="F78">
            <v>61.287999999999997</v>
          </cell>
          <cell r="G78">
            <v>16.841166666666666</v>
          </cell>
        </row>
        <row r="79">
          <cell r="A79" t="str">
            <v>KARLSBORG</v>
          </cell>
          <cell r="B79" t="str">
            <v>ESIA</v>
          </cell>
          <cell r="D79">
            <v>583049</v>
          </cell>
          <cell r="E79">
            <v>143026</v>
          </cell>
          <cell r="F79">
            <v>58.508166666666668</v>
          </cell>
          <cell r="G79">
            <v>14.504333333333333</v>
          </cell>
        </row>
        <row r="80">
          <cell r="A80" t="str">
            <v>OPTAND</v>
          </cell>
          <cell r="B80" t="str">
            <v>ESNM</v>
          </cell>
          <cell r="D80">
            <v>630731</v>
          </cell>
          <cell r="E80">
            <v>144830</v>
          </cell>
          <cell r="F80">
            <v>63.121833333333335</v>
          </cell>
          <cell r="G80">
            <v>14.805000000000001</v>
          </cell>
        </row>
        <row r="81">
          <cell r="A81" t="str">
            <v>HERRLJUNGA</v>
          </cell>
          <cell r="B81" t="str">
            <v>ESGH</v>
          </cell>
          <cell r="D81">
            <v>580146</v>
          </cell>
          <cell r="E81">
            <v>130629</v>
          </cell>
          <cell r="F81">
            <v>58.024333333333331</v>
          </cell>
          <cell r="G81">
            <v>13.104833333333334</v>
          </cell>
        </row>
        <row r="82">
          <cell r="A82" t="str">
            <v>NORRTÄLJE</v>
          </cell>
          <cell r="B82" t="str">
            <v>ESSN</v>
          </cell>
          <cell r="D82">
            <v>594358</v>
          </cell>
          <cell r="E82">
            <v>184147</v>
          </cell>
          <cell r="F82">
            <v>59.726333333333336</v>
          </cell>
          <cell r="G82">
            <v>18.691166666666668</v>
          </cell>
        </row>
        <row r="83">
          <cell r="A83" t="str">
            <v>BRATTFORSHEDEN</v>
          </cell>
          <cell r="B83" t="str">
            <v>ESSM</v>
          </cell>
          <cell r="D83">
            <v>593630</v>
          </cell>
          <cell r="E83">
            <v>135444</v>
          </cell>
          <cell r="F83">
            <v>59.605000000000004</v>
          </cell>
          <cell r="G83">
            <v>13.907333333333334</v>
          </cell>
        </row>
        <row r="84">
          <cell r="A84" t="str">
            <v>GRYTTJOM</v>
          </cell>
          <cell r="B84" t="str">
            <v>ESKG</v>
          </cell>
          <cell r="D84">
            <v>601713</v>
          </cell>
          <cell r="E84">
            <v>172518</v>
          </cell>
          <cell r="F84">
            <v>60.285499999999999</v>
          </cell>
          <cell r="G84">
            <v>17.419666666666668</v>
          </cell>
        </row>
        <row r="85">
          <cell r="A85" t="str">
            <v>STOCKHOLM/SKÅ-EDEBY</v>
          </cell>
          <cell r="B85" t="str">
            <v>ESSE</v>
          </cell>
          <cell r="D85">
            <v>592042</v>
          </cell>
          <cell r="E85">
            <v>174426</v>
          </cell>
          <cell r="F85">
            <v>59.340333333333334</v>
          </cell>
          <cell r="G85">
            <v>17.737666666666669</v>
          </cell>
        </row>
        <row r="86">
          <cell r="A86" t="str">
            <v>VÄNGSÖ</v>
          </cell>
          <cell r="B86" t="str">
            <v>ESSZ</v>
          </cell>
          <cell r="D86">
            <v>590610</v>
          </cell>
          <cell r="E86">
            <v>171300</v>
          </cell>
          <cell r="F86">
            <v>59.101666666666667</v>
          </cell>
          <cell r="G86">
            <v>17.216666666666665</v>
          </cell>
        </row>
        <row r="87">
          <cell r="A87" t="str">
            <v>LAXÅ</v>
          </cell>
          <cell r="B87" t="str">
            <v>ESSH</v>
          </cell>
          <cell r="D87">
            <v>585843</v>
          </cell>
          <cell r="E87">
            <v>143958</v>
          </cell>
          <cell r="F87">
            <v>58.973833333333339</v>
          </cell>
          <cell r="G87">
            <v>14.659666666666666</v>
          </cell>
        </row>
        <row r="88">
          <cell r="A88" t="str">
            <v>HÖGANÄS</v>
          </cell>
          <cell r="B88" t="str">
            <v>ESMH</v>
          </cell>
          <cell r="D88">
            <v>561105</v>
          </cell>
          <cell r="E88">
            <v>123433</v>
          </cell>
          <cell r="F88">
            <v>56.184166666666663</v>
          </cell>
          <cell r="G88">
            <v>12.572166666666666</v>
          </cell>
        </row>
        <row r="89">
          <cell r="A89" t="str">
            <v>GIMO</v>
          </cell>
          <cell r="B89" t="str">
            <v>ESKA</v>
          </cell>
          <cell r="D89">
            <v>600758</v>
          </cell>
          <cell r="E89">
            <v>180618</v>
          </cell>
          <cell r="F89">
            <v>60.126333333333335</v>
          </cell>
          <cell r="G89">
            <v>18.103000000000002</v>
          </cell>
        </row>
        <row r="90">
          <cell r="A90" t="str">
            <v>STRÖMSTAD/NÄSINGE</v>
          </cell>
          <cell r="B90" t="str">
            <v>ESGS</v>
          </cell>
          <cell r="D90">
            <v>590101</v>
          </cell>
          <cell r="E90">
            <v>112037</v>
          </cell>
          <cell r="F90">
            <v>59.016833333333331</v>
          </cell>
          <cell r="G90">
            <v>11.339500000000001</v>
          </cell>
        </row>
        <row r="91">
          <cell r="A91" t="str">
            <v>FALLFORS</v>
          </cell>
          <cell r="B91" t="str">
            <v>ESUF</v>
          </cell>
          <cell r="D91">
            <v>650627</v>
          </cell>
          <cell r="E91">
            <v>204504</v>
          </cell>
          <cell r="F91">
            <v>65.104499999999987</v>
          </cell>
          <cell r="G91">
            <v>20.750666666666667</v>
          </cell>
        </row>
        <row r="92">
          <cell r="A92" t="str">
            <v>VÄSTERVIK</v>
          </cell>
          <cell r="B92" t="str">
            <v>ESSW</v>
          </cell>
          <cell r="D92">
            <v>574648</v>
          </cell>
          <cell r="E92">
            <v>163125</v>
          </cell>
          <cell r="F92">
            <v>57.774666666666668</v>
          </cell>
          <cell r="G92">
            <v>16.520833333333332</v>
          </cell>
        </row>
        <row r="93">
          <cell r="A93" t="str">
            <v>STOCKHOLM/TULLINGE</v>
          </cell>
          <cell r="B93" t="str">
            <v>ESCN</v>
          </cell>
          <cell r="D93">
            <v>591046</v>
          </cell>
          <cell r="E93">
            <v>175428</v>
          </cell>
          <cell r="F93">
            <v>59.17433333333333</v>
          </cell>
          <cell r="G93">
            <v>17.904666666666664</v>
          </cell>
        </row>
        <row r="94">
          <cell r="A94" t="str">
            <v>PITEÅ</v>
          </cell>
          <cell r="B94" t="str">
            <v>ESNP</v>
          </cell>
          <cell r="D94">
            <v>652354</v>
          </cell>
          <cell r="E94">
            <v>211539</v>
          </cell>
          <cell r="F94">
            <v>65.39233333333334</v>
          </cell>
          <cell r="G94">
            <v>21.256499999999999</v>
          </cell>
        </row>
        <row r="95">
          <cell r="A95" t="str">
            <v>HAGSHULT</v>
          </cell>
          <cell r="B95" t="str">
            <v>ESMV</v>
          </cell>
          <cell r="D95">
            <v>571732</v>
          </cell>
          <cell r="E95">
            <v>140814</v>
          </cell>
          <cell r="F95">
            <v>57.288666666666664</v>
          </cell>
          <cell r="G95">
            <v>14.135666666666665</v>
          </cell>
        </row>
        <row r="96">
          <cell r="A96" t="str">
            <v>RÅDA</v>
          </cell>
          <cell r="B96" t="str">
            <v>ESFR</v>
          </cell>
          <cell r="D96">
            <v>582953</v>
          </cell>
          <cell r="E96">
            <v>130317</v>
          </cell>
          <cell r="F96">
            <v>58.49216666666667</v>
          </cell>
          <cell r="G96">
            <v>13.052833333333334</v>
          </cell>
        </row>
        <row r="97">
          <cell r="A97" t="str">
            <v>FÄRILA</v>
          </cell>
          <cell r="B97" t="str">
            <v>ESNF</v>
          </cell>
          <cell r="D97">
            <v>615353</v>
          </cell>
          <cell r="E97">
            <v>154219</v>
          </cell>
          <cell r="F97">
            <v>61.892166666666668</v>
          </cell>
          <cell r="G97">
            <v>15.703166666666666</v>
          </cell>
        </row>
        <row r="98">
          <cell r="A98" t="str">
            <v>JOKKMOKK</v>
          </cell>
          <cell r="B98" t="str">
            <v>ESNJ</v>
          </cell>
          <cell r="D98">
            <v>662948</v>
          </cell>
          <cell r="E98">
            <v>200851</v>
          </cell>
          <cell r="F98">
            <v>66.49133333333333</v>
          </cell>
          <cell r="G98">
            <v>20.141833333333334</v>
          </cell>
        </row>
        <row r="99">
          <cell r="A99" t="str">
            <v>ÖLANDA</v>
          </cell>
          <cell r="B99" t="str">
            <v>ESMZ</v>
          </cell>
          <cell r="D99">
            <v>571943</v>
          </cell>
          <cell r="E99">
            <v>170301</v>
          </cell>
          <cell r="F99">
            <v>57.32383333333334</v>
          </cell>
          <cell r="G99">
            <v>17.050166666666666</v>
          </cell>
        </row>
        <row r="100">
          <cell r="A100" t="str">
            <v>VÄSTERÅS/JOHANNISB</v>
          </cell>
          <cell r="B100" t="str">
            <v>ESSX</v>
          </cell>
          <cell r="D100">
            <v>593433</v>
          </cell>
          <cell r="E100">
            <v>163011</v>
          </cell>
          <cell r="F100">
            <v>59.572166666666668</v>
          </cell>
          <cell r="G100">
            <v>16.501833333333334</v>
          </cell>
        </row>
        <row r="101">
          <cell r="A101" t="str">
            <v>NORRKÖPING/BRÅVALLA</v>
          </cell>
          <cell r="B101" t="str">
            <v>ESCK</v>
          </cell>
          <cell r="D101">
            <v>583639</v>
          </cell>
          <cell r="E101">
            <v>160613</v>
          </cell>
          <cell r="F101">
            <v>58.606500000000004</v>
          </cell>
          <cell r="G101">
            <v>16.102166666666669</v>
          </cell>
        </row>
        <row r="102">
          <cell r="A102" t="str">
            <v>HELSINGBORG/HAMNEN</v>
          </cell>
          <cell r="B102" t="str">
            <v>ESHH</v>
          </cell>
          <cell r="D102">
            <v>560214</v>
          </cell>
          <cell r="E102">
            <v>124132</v>
          </cell>
          <cell r="F102">
            <v>56.035666666666664</v>
          </cell>
          <cell r="G102">
            <v>12.688666666666666</v>
          </cell>
        </row>
        <row r="103">
          <cell r="A103" t="str">
            <v>STOCKHOLM/VÄSTERÅS</v>
          </cell>
          <cell r="B103" t="str">
            <v>ESOW</v>
          </cell>
          <cell r="C103" t="str">
            <v>VST</v>
          </cell>
          <cell r="D103">
            <v>593522</v>
          </cell>
          <cell r="E103">
            <v>163801</v>
          </cell>
          <cell r="F103">
            <v>59.587000000000003</v>
          </cell>
          <cell r="G103">
            <v>16.633499999999998</v>
          </cell>
          <cell r="H103" t="str">
            <v>Stockholm/Västerås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A0000" mc:Ignorable="a14" a14:legacySpreadsheetColorIndex="42">
            <a:alpha val="62000"/>
          </a:srgbClr>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CCFFCC" mc:Ignorable="a14" a14:legacySpreadsheetColorIndex="42">
            <a:alpha val="62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
  <sheetViews>
    <sheetView zoomScale="110" zoomScaleNormal="110" workbookViewId="0">
      <selection activeCell="N16" sqref="N16"/>
    </sheetView>
  </sheetViews>
  <sheetFormatPr defaultColWidth="9.1796875" defaultRowHeight="12.5" x14ac:dyDescent="0.25"/>
  <cols>
    <col min="1" max="16384" width="9.1796875" style="90"/>
  </cols>
  <sheetData>
    <row r="1" ht="16.5" customHeight="1"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X90"/>
  <sheetViews>
    <sheetView zoomScale="90" zoomScaleNormal="90" workbookViewId="0">
      <selection activeCell="K3" sqref="K3"/>
    </sheetView>
  </sheetViews>
  <sheetFormatPr defaultRowHeight="12.5" x14ac:dyDescent="0.25"/>
  <cols>
    <col min="1" max="1" width="30" customWidth="1"/>
    <col min="2" max="2" width="13.7265625" customWidth="1"/>
    <col min="3" max="10" width="18.7265625" customWidth="1"/>
    <col min="11" max="11" width="12.26953125" customWidth="1"/>
    <col min="12" max="12" width="21.7265625" customWidth="1"/>
    <col min="13" max="13" width="4" customWidth="1"/>
    <col min="14" max="14" width="15.7265625" customWidth="1"/>
    <col min="22" max="24" width="9.1796875"/>
  </cols>
  <sheetData>
    <row r="1" spans="1:24" ht="45" customHeight="1" x14ac:dyDescent="0.25">
      <c r="A1" s="14" t="s">
        <v>19</v>
      </c>
      <c r="B1" s="13" t="s">
        <v>32</v>
      </c>
      <c r="C1" s="133" t="s">
        <v>39</v>
      </c>
      <c r="D1" s="133" t="s">
        <v>39</v>
      </c>
      <c r="E1" s="375" t="s">
        <v>59</v>
      </c>
      <c r="F1" s="376"/>
      <c r="G1" s="379" t="s">
        <v>60</v>
      </c>
      <c r="H1" s="380"/>
      <c r="I1" s="381" t="s">
        <v>61</v>
      </c>
      <c r="J1" s="382"/>
      <c r="K1" s="3"/>
      <c r="L1" s="115" t="s">
        <v>138</v>
      </c>
      <c r="M1" s="3"/>
      <c r="N1" s="44" t="s">
        <v>4</v>
      </c>
    </row>
    <row r="2" spans="1:24" ht="13" x14ac:dyDescent="0.3">
      <c r="A2" s="51"/>
      <c r="B2" s="51"/>
      <c r="C2" s="203" t="s">
        <v>238</v>
      </c>
      <c r="D2" s="203" t="s">
        <v>247</v>
      </c>
      <c r="E2" s="35" t="s">
        <v>149</v>
      </c>
      <c r="F2" s="36" t="s">
        <v>150</v>
      </c>
      <c r="G2" s="39" t="s">
        <v>149</v>
      </c>
      <c r="H2" s="40" t="s">
        <v>150</v>
      </c>
      <c r="I2" s="37" t="s">
        <v>149</v>
      </c>
      <c r="J2" s="38" t="s">
        <v>150</v>
      </c>
      <c r="K2" s="3"/>
      <c r="L2" s="69" t="s">
        <v>46</v>
      </c>
      <c r="M2" s="3"/>
      <c r="N2" s="45"/>
    </row>
    <row r="3" spans="1:24" x14ac:dyDescent="0.25">
      <c r="A3" s="389" t="s">
        <v>21</v>
      </c>
      <c r="B3" s="63" t="s">
        <v>35</v>
      </c>
      <c r="C3" s="63"/>
      <c r="D3" s="63">
        <f>'Inmatning Rapportering'!G185</f>
        <v>0</v>
      </c>
      <c r="E3" s="226">
        <v>2.7712931520878792</v>
      </c>
      <c r="F3" s="227">
        <v>17.527275206613769</v>
      </c>
      <c r="G3" s="228">
        <v>1.2967709393070187E-3</v>
      </c>
      <c r="H3" s="227">
        <v>2.0000000000000001E-4</v>
      </c>
      <c r="I3" s="228">
        <v>3.3334251411798948E-4</v>
      </c>
      <c r="J3" s="227">
        <v>7.1328019952186057E-4</v>
      </c>
      <c r="L3" s="73">
        <f>(C3+D3)*((E3+F3)+(G3+H3)*'GWP faktorer'!$C$8+(I3+J3)*'GWP faktorer'!$C$9)</f>
        <v>0</v>
      </c>
      <c r="N3" s="29">
        <f>C3*(E3+F3)</f>
        <v>0</v>
      </c>
      <c r="V3" s="141"/>
      <c r="W3" s="141"/>
      <c r="X3" s="141"/>
    </row>
    <row r="4" spans="1:24" x14ac:dyDescent="0.25">
      <c r="A4" s="389"/>
      <c r="B4" s="63" t="s">
        <v>36</v>
      </c>
      <c r="C4" s="63"/>
      <c r="D4" s="63">
        <f>'Inmatning Rapportering'!G186</f>
        <v>0</v>
      </c>
      <c r="E4" s="226">
        <v>4.3551637450053171</v>
      </c>
      <c r="F4" s="227">
        <v>27.544597175172562</v>
      </c>
      <c r="G4" s="228">
        <v>2.0379113541963271E-3</v>
      </c>
      <c r="H4" s="227">
        <v>2.0000000000000001E-4</v>
      </c>
      <c r="I4" s="228">
        <v>5.2385696946634483E-4</v>
      </c>
      <c r="J4" s="227">
        <v>1.1878894154480461E-3</v>
      </c>
      <c r="L4" s="73">
        <f>(C4+D4)*((E4+F4)+(G4+H4)*'GWP faktorer'!$C$8+(I4+J4)*'GWP faktorer'!$C$9)</f>
        <v>0</v>
      </c>
      <c r="N4" s="29">
        <f t="shared" ref="N4:N40" si="0">C4*(E4+F4)</f>
        <v>0</v>
      </c>
      <c r="V4" s="141"/>
      <c r="W4" s="141"/>
      <c r="X4" s="141"/>
    </row>
    <row r="5" spans="1:24" x14ac:dyDescent="0.25">
      <c r="A5" s="389"/>
      <c r="B5" s="63" t="s">
        <v>37</v>
      </c>
      <c r="C5" s="63"/>
      <c r="D5" s="63">
        <f>'Inmatning Rapportering'!G187</f>
        <v>0</v>
      </c>
      <c r="E5" s="226">
        <v>8.1307786351310476</v>
      </c>
      <c r="F5" s="227">
        <v>51.42378917027623</v>
      </c>
      <c r="G5" s="228">
        <v>3.8046344682202641E-3</v>
      </c>
      <c r="H5" s="227">
        <v>2.9999999999999997E-4</v>
      </c>
      <c r="I5" s="228">
        <v>9.780034241160902E-4</v>
      </c>
      <c r="J5" s="227">
        <v>2.4421878809732529E-3</v>
      </c>
      <c r="L5" s="73">
        <f>(C5+D5)*((E5+F5)+(G5+H5)*'GWP faktorer'!$C$8+(I5+J5)*'GWP faktorer'!$C$9)</f>
        <v>0</v>
      </c>
      <c r="N5" s="29">
        <f t="shared" si="0"/>
        <v>0</v>
      </c>
      <c r="V5" s="141"/>
      <c r="W5" s="141"/>
      <c r="X5" s="141"/>
    </row>
    <row r="6" spans="1:24" x14ac:dyDescent="0.25">
      <c r="A6" s="389" t="s">
        <v>22</v>
      </c>
      <c r="B6" s="63" t="s">
        <v>35</v>
      </c>
      <c r="C6" s="63"/>
      <c r="D6" s="63">
        <f>'Inmatning Rapportering'!G188</f>
        <v>0</v>
      </c>
      <c r="E6" s="226">
        <v>3.0429933082688785</v>
      </c>
      <c r="F6" s="227">
        <v>19.245665557153384</v>
      </c>
      <c r="G6" s="228">
        <v>1.4239075673736859E-3</v>
      </c>
      <c r="H6" s="227">
        <v>2.9999999999999997E-4</v>
      </c>
      <c r="I6" s="228">
        <v>3.660237239998781E-4</v>
      </c>
      <c r="J6" s="227">
        <v>8.6732767916206067E-4</v>
      </c>
      <c r="L6" s="73">
        <f>(C6+D6)*((E6+F6)+(G6+H6)*'GWP faktorer'!$C$8+(I6+J6)*'GWP faktorer'!$C$9)</f>
        <v>0</v>
      </c>
      <c r="N6" s="29">
        <f t="shared" si="0"/>
        <v>0</v>
      </c>
      <c r="V6" s="141"/>
      <c r="W6" s="141"/>
      <c r="X6" s="141"/>
    </row>
    <row r="7" spans="1:24" x14ac:dyDescent="0.25">
      <c r="A7" s="389"/>
      <c r="B7" s="63" t="s">
        <v>36</v>
      </c>
      <c r="C7" s="63"/>
      <c r="D7" s="63">
        <f>'Inmatning Rapportering'!G189</f>
        <v>0</v>
      </c>
      <c r="E7" s="226">
        <v>4.9547568242514881</v>
      </c>
      <c r="F7" s="227">
        <v>31.336773727844736</v>
      </c>
      <c r="G7" s="228">
        <v>2.3184788863573527E-3</v>
      </c>
      <c r="H7" s="227">
        <v>2.9999999999999997E-4</v>
      </c>
      <c r="I7" s="228">
        <v>5.9597848585413106E-4</v>
      </c>
      <c r="J7" s="227">
        <v>1.4234698162852984E-3</v>
      </c>
      <c r="L7" s="73">
        <f>(C7+D7)*((E7+F7)+(G7+H7)*'GWP faktorer'!$C$8+(I7+J7)*'GWP faktorer'!$C$9)</f>
        <v>0</v>
      </c>
      <c r="N7" s="29">
        <f t="shared" si="0"/>
        <v>0</v>
      </c>
      <c r="V7" s="141"/>
      <c r="W7" s="141"/>
      <c r="X7" s="141"/>
    </row>
    <row r="8" spans="1:24" x14ac:dyDescent="0.25">
      <c r="A8" s="389"/>
      <c r="B8" s="63" t="s">
        <v>37</v>
      </c>
      <c r="C8" s="63"/>
      <c r="D8" s="63">
        <f>'Inmatning Rapportering'!G190</f>
        <v>0</v>
      </c>
      <c r="E8" s="226">
        <v>12.277412863666553</v>
      </c>
      <c r="F8" s="227">
        <v>77.649523986511824</v>
      </c>
      <c r="G8" s="228">
        <v>5.7449686257414348E-3</v>
      </c>
      <c r="H8" s="227">
        <v>5.0000000000000001E-4</v>
      </c>
      <c r="I8" s="228">
        <v>1.4767776075063804E-3</v>
      </c>
      <c r="J8" s="227">
        <v>3.435471425738973E-3</v>
      </c>
      <c r="L8" s="73">
        <f>(C8+D8)*((E8+F8)+(G8+H8)*'GWP faktorer'!$C$8+(I8+J8)*'GWP faktorer'!$C$9)</f>
        <v>0</v>
      </c>
      <c r="N8" s="29">
        <f t="shared" si="0"/>
        <v>0</v>
      </c>
      <c r="V8" s="141"/>
      <c r="W8" s="141"/>
      <c r="X8" s="141"/>
    </row>
    <row r="9" spans="1:24" x14ac:dyDescent="0.25">
      <c r="A9" s="389" t="s">
        <v>23</v>
      </c>
      <c r="B9" s="63" t="s">
        <v>35</v>
      </c>
      <c r="C9" s="63"/>
      <c r="D9" s="63">
        <f>'Inmatning Rapportering'!G191</f>
        <v>0</v>
      </c>
      <c r="E9" s="226">
        <v>2.5953673343094517</v>
      </c>
      <c r="F9" s="227">
        <v>16.414617665556452</v>
      </c>
      <c r="G9" s="228">
        <v>1.2144499882387383E-3</v>
      </c>
      <c r="H9" s="227">
        <v>2.0000000000000001E-4</v>
      </c>
      <c r="I9" s="228">
        <v>3.1218143473079344E-4</v>
      </c>
      <c r="J9" s="227">
        <v>6.7814599701714582E-4</v>
      </c>
      <c r="L9" s="73">
        <f>(C9+D9)*((E9+F9)+(G9+H9)*'GWP faktorer'!$C$8+(I9+J9)*'GWP faktorer'!$C$9)</f>
        <v>0</v>
      </c>
      <c r="N9" s="29">
        <f t="shared" si="0"/>
        <v>0</v>
      </c>
      <c r="V9" s="141"/>
      <c r="W9" s="141"/>
      <c r="X9" s="141"/>
    </row>
    <row r="10" spans="1:24" x14ac:dyDescent="0.25">
      <c r="A10" s="389"/>
      <c r="B10" s="63" t="s">
        <v>36</v>
      </c>
      <c r="C10" s="63"/>
      <c r="D10" s="63">
        <f>'Inmatning Rapportering'!G192</f>
        <v>0</v>
      </c>
      <c r="E10" s="226">
        <v>4.2506481223501638</v>
      </c>
      <c r="F10" s="227">
        <v>26.883579382707214</v>
      </c>
      <c r="G10" s="228">
        <v>1.9890053688946022E-3</v>
      </c>
      <c r="H10" s="227">
        <v>2.0000000000000001E-4</v>
      </c>
      <c r="I10" s="228">
        <v>5.1128540142626657E-4</v>
      </c>
      <c r="J10" s="227">
        <v>1.1648592192608268E-3</v>
      </c>
      <c r="L10" s="73">
        <f>(C10+D10)*((E10+F10)+(G10+H10)*'GWP faktorer'!$C$8+(I10+J10)*'GWP faktorer'!$C$9)</f>
        <v>0</v>
      </c>
      <c r="N10" s="29">
        <f t="shared" si="0"/>
        <v>0</v>
      </c>
      <c r="V10" s="141"/>
      <c r="W10" s="141"/>
      <c r="X10" s="141"/>
    </row>
    <row r="11" spans="1:24" x14ac:dyDescent="0.25">
      <c r="A11" s="389"/>
      <c r="B11" s="63" t="s">
        <v>37</v>
      </c>
      <c r="C11" s="63"/>
      <c r="D11" s="63">
        <f>'Inmatning Rapportering'!G193</f>
        <v>0</v>
      </c>
      <c r="E11" s="226">
        <v>8.3315635434952018</v>
      </c>
      <c r="F11" s="227">
        <v>52.693670107838493</v>
      </c>
      <c r="G11" s="228">
        <v>3.8985877311660819E-3</v>
      </c>
      <c r="H11" s="227">
        <v>2.9999999999999997E-4</v>
      </c>
      <c r="I11" s="228">
        <v>1.0021546569442131E-3</v>
      </c>
      <c r="J11" s="227">
        <v>2.5037076049058099E-3</v>
      </c>
      <c r="L11" s="73">
        <f>(C11+D11)*((E11+F11)+(G11+H11)*'GWP faktorer'!$C$8+(I11+J11)*'GWP faktorer'!$C$9)</f>
        <v>0</v>
      </c>
      <c r="N11" s="29">
        <f t="shared" si="0"/>
        <v>0</v>
      </c>
      <c r="V11" s="141"/>
      <c r="W11" s="141"/>
      <c r="X11" s="141"/>
    </row>
    <row r="12" spans="1:24" x14ac:dyDescent="0.25">
      <c r="A12" s="389" t="s">
        <v>105</v>
      </c>
      <c r="B12" s="63" t="s">
        <v>35</v>
      </c>
      <c r="C12" s="63"/>
      <c r="D12" s="63">
        <f>'Inmatning Rapportering'!G194</f>
        <v>0</v>
      </c>
      <c r="E12" s="226">
        <v>2.8470077608852806</v>
      </c>
      <c r="F12" s="227">
        <v>18.006138579315191</v>
      </c>
      <c r="G12" s="228">
        <v>1.3322000689519637E-3</v>
      </c>
      <c r="H12" s="227">
        <v>5.9999999999999995E-4</v>
      </c>
      <c r="I12" s="228">
        <v>3.4244977800776269E-4</v>
      </c>
      <c r="J12" s="227">
        <v>7.2071840305335433E-4</v>
      </c>
      <c r="L12" s="73">
        <f>(C12+D12)*((E12+F12)+(G12+H12)*'GWP faktorer'!$C$8+(I12+J12)*'GWP faktorer'!$C$9)</f>
        <v>0</v>
      </c>
      <c r="N12" s="29">
        <f t="shared" si="0"/>
        <v>0</v>
      </c>
      <c r="V12" s="141"/>
      <c r="W12" s="141"/>
      <c r="X12" s="141"/>
    </row>
    <row r="13" spans="1:24" x14ac:dyDescent="0.25">
      <c r="A13" s="389"/>
      <c r="B13" s="63" t="s">
        <v>36</v>
      </c>
      <c r="C13" s="63"/>
      <c r="D13" s="63">
        <f>'Inmatning Rapportering'!G195</f>
        <v>0</v>
      </c>
      <c r="E13" s="226">
        <v>4.5180989314514841</v>
      </c>
      <c r="F13" s="227">
        <v>28.575094382417252</v>
      </c>
      <c r="G13" s="228">
        <v>2.1141536003891474E-3</v>
      </c>
      <c r="H13" s="227">
        <v>2.0000000000000001E-4</v>
      </c>
      <c r="I13" s="228">
        <v>5.4345548240148105E-4</v>
      </c>
      <c r="J13" s="227">
        <v>1.2341047901057534E-3</v>
      </c>
      <c r="L13" s="73">
        <f>(C13+D13)*((E13+F13)+(G13+H13)*'GWP faktorer'!$C$8+(I13+J13)*'GWP faktorer'!$C$9)</f>
        <v>0</v>
      </c>
      <c r="N13" s="29">
        <f t="shared" si="0"/>
        <v>0</v>
      </c>
      <c r="V13" s="141"/>
      <c r="W13" s="141"/>
      <c r="X13" s="141"/>
    </row>
    <row r="14" spans="1:24" x14ac:dyDescent="0.25">
      <c r="A14" s="389"/>
      <c r="B14" s="63" t="s">
        <v>37</v>
      </c>
      <c r="C14" s="63"/>
      <c r="D14" s="63">
        <f>'Inmatning Rapportering'!G196</f>
        <v>0</v>
      </c>
      <c r="E14" s="226">
        <v>9.0249936568940843</v>
      </c>
      <c r="F14" s="227">
        <v>57.079326827315789</v>
      </c>
      <c r="G14" s="228">
        <v>4.2230644177333526E-3</v>
      </c>
      <c r="H14" s="227">
        <v>4.0000000000000002E-4</v>
      </c>
      <c r="I14" s="228">
        <v>1.0855632769205441E-3</v>
      </c>
      <c r="J14" s="227">
        <v>2.5597848264313373E-3</v>
      </c>
      <c r="L14" s="73">
        <f>(C14+D14)*((E14+F14)+(G14+H14)*'GWP faktorer'!$C$8+(I14+J14)*'GWP faktorer'!$C$9)</f>
        <v>0</v>
      </c>
      <c r="N14" s="29">
        <f t="shared" si="0"/>
        <v>0</v>
      </c>
      <c r="V14" s="141"/>
      <c r="W14" s="141"/>
      <c r="X14" s="141"/>
    </row>
    <row r="15" spans="1:24" x14ac:dyDescent="0.25">
      <c r="A15" s="389" t="s">
        <v>24</v>
      </c>
      <c r="B15" s="63" t="s">
        <v>36</v>
      </c>
      <c r="C15" s="63"/>
      <c r="D15" s="63">
        <f>'Inmatning Rapportering'!G197</f>
        <v>0</v>
      </c>
      <c r="E15" s="226">
        <v>3.702292365226628</v>
      </c>
      <c r="F15" s="227">
        <v>23.41545755698327</v>
      </c>
      <c r="G15" s="228">
        <v>1.7324133119684824E-3</v>
      </c>
      <c r="H15" s="227">
        <v>1E-4</v>
      </c>
      <c r="I15" s="228">
        <v>4.4532692042871503E-4</v>
      </c>
      <c r="J15" s="227">
        <v>8.2531519763654056E-4</v>
      </c>
      <c r="L15" s="73">
        <f>(C15+D15)*((E15+F15)+(G15+H15)*'GWP faktorer'!$C$8+(I15+J15)*'GWP faktorer'!$C$9)</f>
        <v>0</v>
      </c>
      <c r="N15" s="29">
        <f t="shared" si="0"/>
        <v>0</v>
      </c>
      <c r="V15" s="141"/>
      <c r="W15" s="141"/>
      <c r="X15" s="141"/>
    </row>
    <row r="16" spans="1:24" x14ac:dyDescent="0.25">
      <c r="A16" s="389"/>
      <c r="B16" s="63" t="s">
        <v>37</v>
      </c>
      <c r="C16" s="63"/>
      <c r="D16" s="63">
        <f>'Inmatning Rapportering'!G198</f>
        <v>0</v>
      </c>
      <c r="E16" s="226">
        <v>4.669562795543297</v>
      </c>
      <c r="F16" s="227">
        <v>29.533040252486707</v>
      </c>
      <c r="G16" s="228">
        <v>2.1850280718110657E-3</v>
      </c>
      <c r="H16" s="227">
        <v>1E-4</v>
      </c>
      <c r="I16" s="228">
        <v>5.6167417760388208E-4</v>
      </c>
      <c r="J16" s="227">
        <v>1.0710552189934237E-3</v>
      </c>
      <c r="L16" s="73">
        <f>(C16+D16)*((E16+F16)+(G16+H16)*'GWP faktorer'!$C$8+(I16+J16)*'GWP faktorer'!$C$9)</f>
        <v>0</v>
      </c>
      <c r="N16" s="29">
        <f t="shared" si="0"/>
        <v>0</v>
      </c>
      <c r="V16" s="141"/>
      <c r="W16" s="141"/>
      <c r="X16" s="141"/>
    </row>
    <row r="17" spans="1:24" x14ac:dyDescent="0.25">
      <c r="A17" s="389" t="s">
        <v>25</v>
      </c>
      <c r="B17" s="63" t="s">
        <v>36</v>
      </c>
      <c r="C17" s="63"/>
      <c r="D17" s="63">
        <f>'Inmatning Rapportering'!G199</f>
        <v>0</v>
      </c>
      <c r="E17" s="226">
        <v>4.103698373686445</v>
      </c>
      <c r="F17" s="227">
        <v>25.954183413020189</v>
      </c>
      <c r="G17" s="228">
        <v>1.9202431870727283E-3</v>
      </c>
      <c r="H17" s="227">
        <v>1E-4</v>
      </c>
      <c r="I17" s="228">
        <v>4.936096825541343E-4</v>
      </c>
      <c r="J17" s="227">
        <v>1.080030958998971E-3</v>
      </c>
      <c r="L17" s="73">
        <f>(C17+D17)*((E17+F17)+(G17+H17)*'GWP faktorer'!$C$8+(I17+J17)*'GWP faktorer'!$C$9)</f>
        <v>0</v>
      </c>
      <c r="N17" s="29">
        <f t="shared" si="0"/>
        <v>0</v>
      </c>
      <c r="V17" s="141"/>
      <c r="W17" s="141"/>
      <c r="X17" s="141"/>
    </row>
    <row r="18" spans="1:24" x14ac:dyDescent="0.25">
      <c r="A18" s="389"/>
      <c r="B18" s="63" t="s">
        <v>37</v>
      </c>
      <c r="C18" s="63"/>
      <c r="D18" s="63">
        <f>'Inmatning Rapportering'!G200</f>
        <v>0</v>
      </c>
      <c r="E18" s="226">
        <v>5.9245151979585451</v>
      </c>
      <c r="F18" s="227">
        <v>37.470091629300292</v>
      </c>
      <c r="G18" s="228">
        <v>2.7722578293123811E-3</v>
      </c>
      <c r="H18" s="227">
        <v>2.0000000000000001E-4</v>
      </c>
      <c r="I18" s="228">
        <v>7.1262500307117075E-4</v>
      </c>
      <c r="J18" s="227">
        <v>1.6061030080245966E-3</v>
      </c>
      <c r="L18" s="73">
        <f>(C18+D18)*((E18+F18)+(G18+H18)*'GWP faktorer'!$C$8+(I18+J18)*'GWP faktorer'!$C$9)</f>
        <v>0</v>
      </c>
      <c r="N18" s="29">
        <f t="shared" si="0"/>
        <v>0</v>
      </c>
      <c r="V18" s="141"/>
      <c r="W18" s="141"/>
      <c r="X18" s="141"/>
    </row>
    <row r="19" spans="1:24" x14ac:dyDescent="0.25">
      <c r="A19" s="389" t="s">
        <v>26</v>
      </c>
      <c r="B19" s="63" t="s">
        <v>35</v>
      </c>
      <c r="C19" s="63"/>
      <c r="D19" s="63">
        <f>'Inmatning Rapportering'!G201</f>
        <v>0</v>
      </c>
      <c r="E19" s="226">
        <v>2.462768303507799</v>
      </c>
      <c r="F19" s="227">
        <v>15.575984010636237</v>
      </c>
      <c r="G19" s="228">
        <v>1.1524029364519894E-3</v>
      </c>
      <c r="H19" s="227">
        <v>2.9999999999999997E-4</v>
      </c>
      <c r="I19" s="228">
        <v>2.9623187910051633E-4</v>
      </c>
      <c r="J19" s="227">
        <v>1.1926470178775851E-3</v>
      </c>
      <c r="L19" s="73">
        <f>(C19+D19)*((E19+F19)+(G19+H19)*'GWP faktorer'!$C$8+(I19+J19)*'GWP faktorer'!$C$9)</f>
        <v>0</v>
      </c>
      <c r="N19" s="29">
        <f t="shared" si="0"/>
        <v>0</v>
      </c>
      <c r="V19" s="141"/>
      <c r="W19" s="141"/>
      <c r="X19" s="141"/>
    </row>
    <row r="20" spans="1:24" x14ac:dyDescent="0.25">
      <c r="A20" s="389"/>
      <c r="B20" s="63" t="s">
        <v>36</v>
      </c>
      <c r="C20" s="63"/>
      <c r="D20" s="63">
        <f>'Inmatning Rapportering'!G202</f>
        <v>0</v>
      </c>
      <c r="E20" s="226">
        <v>3.4074877651810831</v>
      </c>
      <c r="F20" s="227">
        <v>21.550941219806496</v>
      </c>
      <c r="G20" s="228">
        <v>1.5944654236965136E-3</v>
      </c>
      <c r="H20" s="227">
        <v>1E-4</v>
      </c>
      <c r="I20" s="228">
        <v>4.0986661321484505E-4</v>
      </c>
      <c r="J20" s="227">
        <v>7.894850605887065E-4</v>
      </c>
      <c r="L20" s="73">
        <f>(C20+D20)*((E20+F20)+(G20+H20)*'GWP faktorer'!$C$8+(I20+J20)*'GWP faktorer'!$C$9)</f>
        <v>0</v>
      </c>
      <c r="N20" s="29">
        <f t="shared" si="0"/>
        <v>0</v>
      </c>
      <c r="V20" s="141"/>
      <c r="W20" s="141"/>
      <c r="X20" s="141"/>
    </row>
    <row r="21" spans="1:24" x14ac:dyDescent="0.25">
      <c r="A21" s="389"/>
      <c r="B21" s="63" t="s">
        <v>37</v>
      </c>
      <c r="C21" s="63"/>
      <c r="D21" s="63">
        <f>'Inmatning Rapportering'!G203</f>
        <v>0</v>
      </c>
      <c r="E21" s="226">
        <v>7.4803695516459845</v>
      </c>
      <c r="F21" s="227">
        <v>47.310222550831618</v>
      </c>
      <c r="G21" s="228">
        <v>3.5002886080613329E-3</v>
      </c>
      <c r="H21" s="227">
        <v>2.0000000000000001E-4</v>
      </c>
      <c r="I21" s="228">
        <v>8.9976955018227509E-4</v>
      </c>
      <c r="J21" s="227">
        <v>1.9653950018758207E-3</v>
      </c>
      <c r="L21" s="73">
        <f>(C21+D21)*((E21+F21)+(G21+H21)*'GWP faktorer'!$C$8+(I21+J21)*'GWP faktorer'!$C$9)</f>
        <v>0</v>
      </c>
      <c r="N21" s="29">
        <f t="shared" si="0"/>
        <v>0</v>
      </c>
      <c r="V21" s="141"/>
      <c r="W21" s="141"/>
      <c r="X21" s="141"/>
    </row>
    <row r="22" spans="1:24" x14ac:dyDescent="0.25">
      <c r="A22" s="389"/>
      <c r="B22" s="63" t="s">
        <v>106</v>
      </c>
      <c r="C22" s="63"/>
      <c r="D22" s="63">
        <f>'Inmatning Rapportering'!G204</f>
        <v>0</v>
      </c>
      <c r="E22" s="226">
        <v>57.661042441551736</v>
      </c>
      <c r="F22" s="227">
        <v>364.68208309608161</v>
      </c>
      <c r="G22" s="228">
        <v>2.6981326068669119E-2</v>
      </c>
      <c r="H22" s="227">
        <v>7.0000000000000001E-3</v>
      </c>
      <c r="I22" s="228">
        <v>6.9357068340641015E-3</v>
      </c>
      <c r="J22" s="227">
        <v>1.9250000000000003E-2</v>
      </c>
      <c r="L22" s="73">
        <f>(C22+D22)*((E22+F22)+(G22+H22)*'GWP faktorer'!$C$8+(I22+J22)*'GWP faktorer'!$C$9)</f>
        <v>0</v>
      </c>
      <c r="N22" s="29">
        <f t="shared" si="0"/>
        <v>0</v>
      </c>
      <c r="V22" s="141"/>
      <c r="W22" s="141"/>
      <c r="X22" s="141"/>
    </row>
    <row r="23" spans="1:24" x14ac:dyDescent="0.25">
      <c r="A23" s="389" t="s">
        <v>27</v>
      </c>
      <c r="B23" s="63" t="s">
        <v>35</v>
      </c>
      <c r="C23" s="63"/>
      <c r="D23" s="63">
        <f>'Inmatning Rapportering'!G205</f>
        <v>0</v>
      </c>
      <c r="E23" s="226">
        <v>2.4146220332686976</v>
      </c>
      <c r="F23" s="227">
        <v>15.271478899721874</v>
      </c>
      <c r="G23" s="228">
        <v>1.1298738568289797E-3</v>
      </c>
      <c r="H23" s="227">
        <v>2.0000000000000001E-4</v>
      </c>
      <c r="I23" s="228">
        <v>2.9044064811695376E-4</v>
      </c>
      <c r="J23" s="227">
        <v>5.2364698673489443E-4</v>
      </c>
      <c r="L23" s="73">
        <f>(C23+D23)*((E23+F23)+(G23+H23)*'GWP faktorer'!$C$8+(I23+J23)*'GWP faktorer'!$C$9)</f>
        <v>0</v>
      </c>
      <c r="N23" s="29">
        <f t="shared" si="0"/>
        <v>0</v>
      </c>
      <c r="V23" s="141"/>
      <c r="W23" s="141"/>
      <c r="X23" s="141"/>
    </row>
    <row r="24" spans="1:24" x14ac:dyDescent="0.25">
      <c r="A24" s="389"/>
      <c r="B24" s="63" t="s">
        <v>36</v>
      </c>
      <c r="C24" s="63"/>
      <c r="D24" s="63">
        <f>'Inmatning Rapportering'!G206</f>
        <v>0</v>
      </c>
      <c r="E24" s="226">
        <v>3.117923890016455</v>
      </c>
      <c r="F24" s="227">
        <v>19.719570285237449</v>
      </c>
      <c r="G24" s="228">
        <v>1.4589698273162761E-3</v>
      </c>
      <c r="H24" s="227">
        <v>1E-4</v>
      </c>
      <c r="I24" s="228">
        <v>3.7503668189833888E-4</v>
      </c>
      <c r="J24" s="227">
        <v>6.9081556305979866E-4</v>
      </c>
      <c r="L24" s="73">
        <f>(C24+D24)*((E24+F24)+(G24+H24)*'GWP faktorer'!$C$8+(I24+J24)*'GWP faktorer'!$C$9)</f>
        <v>0</v>
      </c>
      <c r="N24" s="29">
        <f t="shared" si="0"/>
        <v>0</v>
      </c>
      <c r="V24" s="141"/>
      <c r="W24" s="141"/>
      <c r="X24" s="141"/>
    </row>
    <row r="25" spans="1:24" x14ac:dyDescent="0.25">
      <c r="A25" s="389" t="s">
        <v>28</v>
      </c>
      <c r="B25" s="63" t="s">
        <v>38</v>
      </c>
      <c r="C25" s="63"/>
      <c r="D25" s="63">
        <f>'Inmatning Rapportering'!G207</f>
        <v>0</v>
      </c>
      <c r="E25" s="226">
        <v>1.6870797263982054</v>
      </c>
      <c r="F25" s="227">
        <v>10.670076761024786</v>
      </c>
      <c r="G25" s="228">
        <v>7.8943505483675873E-4</v>
      </c>
      <c r="H25" s="227">
        <v>1E-4</v>
      </c>
      <c r="I25" s="228">
        <v>2.0292887350851954E-4</v>
      </c>
      <c r="J25" s="227">
        <v>4.236292397200051E-4</v>
      </c>
      <c r="L25" s="73">
        <f>(C25+D25)*((E25+F25)+(G25+H25)*'GWP faktorer'!$C$8+(I25+J25)*'GWP faktorer'!$C$9)</f>
        <v>0</v>
      </c>
      <c r="N25" s="29">
        <f t="shared" si="0"/>
        <v>0</v>
      </c>
      <c r="V25" s="141"/>
      <c r="W25" s="141"/>
      <c r="X25" s="141"/>
    </row>
    <row r="26" spans="1:24" x14ac:dyDescent="0.25">
      <c r="A26" s="389"/>
      <c r="B26" s="63" t="s">
        <v>35</v>
      </c>
      <c r="C26" s="63"/>
      <c r="D26" s="63">
        <f>'Inmatning Rapportering'!G208</f>
        <v>0</v>
      </c>
      <c r="E26" s="226">
        <v>2.1444976849904354</v>
      </c>
      <c r="F26" s="227">
        <v>13.563054877992775</v>
      </c>
      <c r="G26" s="228">
        <v>1.0034745964033578E-3</v>
      </c>
      <c r="H26" s="227">
        <v>1E-4</v>
      </c>
      <c r="I26" s="228">
        <v>2.5794898287694816E-4</v>
      </c>
      <c r="J26" s="227">
        <v>5.9723692143997013E-4</v>
      </c>
      <c r="L26" s="73">
        <f>(C26+D26)*((E26+F26)+(G26+H26)*'GWP faktorer'!$C$8+(I26+J26)*'GWP faktorer'!$C$9)</f>
        <v>0</v>
      </c>
      <c r="N26" s="29">
        <f t="shared" si="0"/>
        <v>0</v>
      </c>
      <c r="V26" s="141"/>
      <c r="W26" s="141"/>
      <c r="X26" s="141"/>
    </row>
    <row r="27" spans="1:24" x14ac:dyDescent="0.25">
      <c r="A27" s="389"/>
      <c r="B27" s="63" t="s">
        <v>36</v>
      </c>
      <c r="C27" s="63"/>
      <c r="D27" s="63">
        <f>'Inmatning Rapportering'!G209</f>
        <v>0</v>
      </c>
      <c r="E27" s="226">
        <v>4.4886764309644214</v>
      </c>
      <c r="F27" s="227">
        <v>28.389009318513079</v>
      </c>
      <c r="G27" s="228">
        <v>2.100385932553421E-3</v>
      </c>
      <c r="H27" s="227">
        <v>2.0000000000000001E-4</v>
      </c>
      <c r="I27" s="228">
        <v>5.3991642328873218E-4</v>
      </c>
      <c r="J27" s="227">
        <v>1.2630180032483134E-3</v>
      </c>
      <c r="L27" s="73">
        <f>(C27+D27)*((E27+F27)+(G27+H27)*'GWP faktorer'!$C$8+(I27+J27)*'GWP faktorer'!$C$9)</f>
        <v>0</v>
      </c>
      <c r="N27" s="29">
        <f t="shared" si="0"/>
        <v>0</v>
      </c>
      <c r="V27" s="141"/>
      <c r="W27" s="141"/>
      <c r="X27" s="141"/>
    </row>
    <row r="28" spans="1:24" x14ac:dyDescent="0.25">
      <c r="A28" s="389"/>
      <c r="B28" s="63" t="s">
        <v>37</v>
      </c>
      <c r="C28" s="63"/>
      <c r="D28" s="63">
        <f>'Inmatning Rapportering'!G210</f>
        <v>0</v>
      </c>
      <c r="E28" s="226">
        <v>6.9358327068847823</v>
      </c>
      <c r="F28" s="227">
        <v>43.866253755585213</v>
      </c>
      <c r="G28" s="228">
        <v>3.2454835344312614E-3</v>
      </c>
      <c r="H28" s="227">
        <v>2.9999999999999997E-4</v>
      </c>
      <c r="I28" s="228">
        <v>8.3427042363702945E-4</v>
      </c>
      <c r="J28" s="227">
        <v>2.0301916347991462E-3</v>
      </c>
      <c r="L28" s="73">
        <f>(C28+D28)*((E28+F28)+(G28+H28)*'GWP faktorer'!$C$8+(I28+J28)*'GWP faktorer'!$C$9)</f>
        <v>0</v>
      </c>
      <c r="N28" s="29">
        <f t="shared" si="0"/>
        <v>0</v>
      </c>
      <c r="V28" s="141"/>
      <c r="W28" s="141"/>
      <c r="X28" s="141"/>
    </row>
    <row r="29" spans="1:24" x14ac:dyDescent="0.25">
      <c r="A29" s="389"/>
      <c r="B29" s="63" t="s">
        <v>35</v>
      </c>
      <c r="C29" s="63"/>
      <c r="D29" s="63">
        <f>'Inmatning Rapportering'!G211</f>
        <v>0</v>
      </c>
      <c r="E29" s="226">
        <v>3.1119938343545295</v>
      </c>
      <c r="F29" s="227">
        <v>19.682065152480632</v>
      </c>
      <c r="G29" s="228">
        <v>1.4561949769381901E-3</v>
      </c>
      <c r="H29" s="227">
        <v>2.0000000000000001E-4</v>
      </c>
      <c r="I29" s="228">
        <v>3.743233904655229E-4</v>
      </c>
      <c r="J29" s="227">
        <v>8.8508218888664269E-4</v>
      </c>
      <c r="L29" s="73">
        <f>(C29+D29)*((E29+F29)+(G29+H29)*'GWP faktorer'!$C$8+(I29+J29)*'GWP faktorer'!$C$9)</f>
        <v>0</v>
      </c>
      <c r="N29" s="29">
        <f t="shared" si="0"/>
        <v>0</v>
      </c>
      <c r="V29" s="141"/>
      <c r="W29" s="141"/>
      <c r="X29" s="141"/>
    </row>
    <row r="30" spans="1:24" x14ac:dyDescent="0.25">
      <c r="A30" s="389"/>
      <c r="B30" s="63" t="s">
        <v>36</v>
      </c>
      <c r="C30" s="63"/>
      <c r="D30" s="63">
        <f>'Inmatning Rapportering'!G212</f>
        <v>0</v>
      </c>
      <c r="E30" s="226">
        <v>4.1015951601717742</v>
      </c>
      <c r="F30" s="227">
        <v>25.940881463328534</v>
      </c>
      <c r="G30" s="228">
        <v>1.9192590305741896E-3</v>
      </c>
      <c r="H30" s="227">
        <v>2.0000000000000001E-4</v>
      </c>
      <c r="I30" s="228">
        <v>4.933566994006996E-4</v>
      </c>
      <c r="J30" s="227">
        <v>1.0779209428902496E-3</v>
      </c>
      <c r="L30" s="73">
        <f>(C30+D30)*((E30+F30)+(G30+H30)*'GWP faktorer'!$C$8+(I30+J30)*'GWP faktorer'!$C$9)</f>
        <v>0</v>
      </c>
      <c r="N30" s="29">
        <f t="shared" si="0"/>
        <v>0</v>
      </c>
      <c r="V30" s="141"/>
      <c r="W30" s="141"/>
      <c r="X30" s="141"/>
    </row>
    <row r="31" spans="1:24" ht="13" x14ac:dyDescent="0.3">
      <c r="A31" s="70" t="s">
        <v>29</v>
      </c>
      <c r="B31" s="63" t="s">
        <v>35</v>
      </c>
      <c r="C31" s="63"/>
      <c r="D31" s="63">
        <f>'Inmatning Rapportering'!G213</f>
        <v>0</v>
      </c>
      <c r="E31" s="226">
        <v>1.5092640028379005</v>
      </c>
      <c r="F31" s="227">
        <v>9.5454663528633219</v>
      </c>
      <c r="G31" s="228">
        <v>7.0622976033692163E-4</v>
      </c>
      <c r="H31" s="227">
        <v>8.0000000000000007E-5</v>
      </c>
      <c r="I31" s="228">
        <v>1.8154046849743469E-4</v>
      </c>
      <c r="J31" s="227">
        <v>3.46131923562132E-4</v>
      </c>
      <c r="L31" s="73">
        <f>(C31+D31)*((E31+F31)+(G31+H31)*'GWP faktorer'!$C$8+(I31+J31)*'GWP faktorer'!$C$9)</f>
        <v>0</v>
      </c>
      <c r="N31" s="29">
        <f t="shared" si="0"/>
        <v>0</v>
      </c>
      <c r="V31" s="141"/>
      <c r="W31" s="141"/>
      <c r="X31" s="141"/>
    </row>
    <row r="32" spans="1:24" x14ac:dyDescent="0.25">
      <c r="A32" s="389" t="s">
        <v>30</v>
      </c>
      <c r="B32" s="63" t="s">
        <v>36</v>
      </c>
      <c r="C32" s="63"/>
      <c r="D32" s="63">
        <f>'Inmatning Rapportering'!G214</f>
        <v>0</v>
      </c>
      <c r="E32" s="226">
        <v>3.0195043717257133</v>
      </c>
      <c r="F32" s="227">
        <v>19.097107814428625</v>
      </c>
      <c r="G32" s="228">
        <v>1.4129163915460924E-3</v>
      </c>
      <c r="H32" s="227">
        <v>7.0000000000000007E-5</v>
      </c>
      <c r="I32" s="228">
        <v>3.6319837831049926E-4</v>
      </c>
      <c r="J32" s="227">
        <v>6.8550300318995672E-4</v>
      </c>
      <c r="L32" s="73">
        <f>(C32+D32)*((E32+F32)+(G32+H32)*'GWP faktorer'!$C$8+(I32+J32)*'GWP faktorer'!$C$9)</f>
        <v>0</v>
      </c>
      <c r="N32" s="29">
        <f t="shared" si="0"/>
        <v>0</v>
      </c>
      <c r="V32" s="141"/>
      <c r="W32" s="141"/>
      <c r="X32" s="141"/>
    </row>
    <row r="33" spans="1:24" x14ac:dyDescent="0.25">
      <c r="A33" s="389"/>
      <c r="B33" s="63" t="s">
        <v>37</v>
      </c>
      <c r="C33" s="63"/>
      <c r="D33" s="63">
        <f>'Inmatning Rapportering'!G215</f>
        <v>0</v>
      </c>
      <c r="E33" s="226">
        <v>6.8906659977307836</v>
      </c>
      <c r="F33" s="227">
        <v>43.580593127829971</v>
      </c>
      <c r="G33" s="228">
        <v>3.2243486805415126E-3</v>
      </c>
      <c r="H33" s="227">
        <v>2.9999999999999997E-4</v>
      </c>
      <c r="I33" s="228">
        <v>8.2883758648932934E-4</v>
      </c>
      <c r="J33" s="227">
        <v>1.6247912478619295E-3</v>
      </c>
      <c r="L33" s="73">
        <f>(C33+D33)*((E33+F33)+(G33+H33)*'GWP faktorer'!$C$8+(I33+J33)*'GWP faktorer'!$C$9)</f>
        <v>0</v>
      </c>
      <c r="N33" s="29">
        <f t="shared" si="0"/>
        <v>0</v>
      </c>
      <c r="V33" s="141"/>
      <c r="W33" s="141"/>
      <c r="X33" s="141"/>
    </row>
    <row r="34" spans="1:24" ht="13" x14ac:dyDescent="0.3">
      <c r="A34" s="70" t="s">
        <v>107</v>
      </c>
      <c r="B34" s="63" t="s">
        <v>106</v>
      </c>
      <c r="C34" s="63"/>
      <c r="D34" s="63">
        <f>'Inmatning Rapportering'!G216</f>
        <v>0</v>
      </c>
      <c r="E34" s="226">
        <v>59.035115163767244</v>
      </c>
      <c r="F34" s="227">
        <v>373.37252089333435</v>
      </c>
      <c r="G34" s="228">
        <v>2.7624295786008883E-2</v>
      </c>
      <c r="H34" s="227">
        <v>7.0000000000000001E-3</v>
      </c>
      <c r="I34" s="228">
        <v>7.1009859404838555E-3</v>
      </c>
      <c r="J34" s="227">
        <v>1.9039999999999998E-2</v>
      </c>
      <c r="L34" s="73">
        <f>(C34+D34)*((E34+F34)+(G34+H34)*'GWP faktorer'!$C$8+(I34+J34)*'GWP faktorer'!$C$9)</f>
        <v>0</v>
      </c>
      <c r="N34" s="29">
        <f t="shared" si="0"/>
        <v>0</v>
      </c>
      <c r="V34" s="141"/>
      <c r="W34" s="141"/>
      <c r="X34" s="141"/>
    </row>
    <row r="35" spans="1:24" x14ac:dyDescent="0.25">
      <c r="A35" s="389" t="s">
        <v>31</v>
      </c>
      <c r="B35" s="63" t="s">
        <v>35</v>
      </c>
      <c r="C35" s="63"/>
      <c r="D35" s="63">
        <f>'Inmatning Rapportering'!G217</f>
        <v>0</v>
      </c>
      <c r="E35" s="226">
        <v>1.8761505191614134</v>
      </c>
      <c r="F35" s="227">
        <v>11.865870795227451</v>
      </c>
      <c r="G35" s="228">
        <v>8.7790693279104495E-4</v>
      </c>
      <c r="H35" s="227">
        <v>1E-4</v>
      </c>
      <c r="I35" s="228">
        <v>2.2567108443574899E-4</v>
      </c>
      <c r="J35" s="227">
        <v>5.285E-4</v>
      </c>
      <c r="L35" s="73">
        <f>(C35+D35)*((E35+F35)+(G35+H35)*'GWP faktorer'!$C$8+(I35+J35)*'GWP faktorer'!$C$9)</f>
        <v>0</v>
      </c>
      <c r="N35" s="29">
        <f t="shared" si="0"/>
        <v>0</v>
      </c>
      <c r="V35" s="141"/>
      <c r="W35" s="141"/>
      <c r="X35" s="141"/>
    </row>
    <row r="36" spans="1:24" x14ac:dyDescent="0.25">
      <c r="A36" s="389"/>
      <c r="B36" s="63" t="s">
        <v>36</v>
      </c>
      <c r="C36" s="63"/>
      <c r="D36" s="63">
        <f>'Inmatning Rapportering'!G218</f>
        <v>0</v>
      </c>
      <c r="E36" s="226">
        <v>5.8374618289289835</v>
      </c>
      <c r="F36" s="227">
        <v>36.919515319646983</v>
      </c>
      <c r="G36" s="228">
        <v>2.7315229546776799E-3</v>
      </c>
      <c r="H36" s="227">
        <v>2.9999999999999997E-4</v>
      </c>
      <c r="I36" s="228">
        <v>7.0215386656477378E-4</v>
      </c>
      <c r="J36" s="227">
        <v>1.6718659279295119E-3</v>
      </c>
      <c r="L36" s="73">
        <f>(C36+D36)*((E36+F36)+(G36+H36)*'GWP faktorer'!$C$8+(I36+J36)*'GWP faktorer'!$C$9)</f>
        <v>0</v>
      </c>
      <c r="N36" s="29">
        <f t="shared" si="0"/>
        <v>0</v>
      </c>
      <c r="V36" s="141"/>
      <c r="W36" s="141"/>
      <c r="X36" s="141"/>
    </row>
    <row r="37" spans="1:24" x14ac:dyDescent="0.25">
      <c r="A37" s="389"/>
      <c r="B37" s="310" t="s">
        <v>37</v>
      </c>
      <c r="C37" s="63"/>
      <c r="D37" s="63">
        <f>'Inmatning Rapportering'!G219</f>
        <v>0</v>
      </c>
      <c r="E37" s="226">
        <v>12.063514934946632</v>
      </c>
      <c r="F37" s="227">
        <v>76.296708655526643</v>
      </c>
      <c r="G37" s="228">
        <v>5.6448793884361047E-3</v>
      </c>
      <c r="H37" s="227">
        <v>5.0000000000000001E-4</v>
      </c>
      <c r="I37" s="228">
        <v>1.4510490867721479E-3</v>
      </c>
      <c r="J37" s="227">
        <v>3.576750200857317E-3</v>
      </c>
      <c r="L37" s="73">
        <f>(C37+D37)*((E37+F37)+(G37+H37)*'GWP faktorer'!$C$8+(I37+J37)*'GWP faktorer'!$C$9)</f>
        <v>0</v>
      </c>
      <c r="N37" s="29">
        <f t="shared" si="0"/>
        <v>0</v>
      </c>
      <c r="V37" s="141"/>
      <c r="W37" s="141"/>
      <c r="X37" s="141"/>
    </row>
    <row r="38" spans="1:24" x14ac:dyDescent="0.25">
      <c r="A38" s="389" t="s">
        <v>108</v>
      </c>
      <c r="B38" s="63" t="s">
        <v>35</v>
      </c>
      <c r="C38" s="63"/>
      <c r="D38" s="63">
        <f>'Inmatning Rapportering'!G220</f>
        <v>0</v>
      </c>
      <c r="E38" s="226">
        <v>3.2602699737366816</v>
      </c>
      <c r="F38" s="227">
        <v>20.619849991146012</v>
      </c>
      <c r="G38" s="228">
        <v>1.5255778166419398E-3</v>
      </c>
      <c r="H38" s="227">
        <v>2.0000000000000001E-4</v>
      </c>
      <c r="I38" s="228">
        <v>3.9215865305696623E-4</v>
      </c>
      <c r="J38" s="227">
        <v>9.2158394560424239E-4</v>
      </c>
      <c r="L38" s="73">
        <f>(C38+D38)*((E38+F38)+(G38+H38)*'GWP faktorer'!$C$8+(I38+J38)*'GWP faktorer'!$C$9)</f>
        <v>0</v>
      </c>
      <c r="N38" s="29">
        <f t="shared" si="0"/>
        <v>0</v>
      </c>
      <c r="V38" s="141"/>
      <c r="W38" s="141"/>
      <c r="X38" s="141"/>
    </row>
    <row r="39" spans="1:24" x14ac:dyDescent="0.25">
      <c r="A39" s="389"/>
      <c r="B39" s="63" t="s">
        <v>36</v>
      </c>
      <c r="C39" s="63"/>
      <c r="D39" s="63">
        <f>'Inmatning Rapportering'!G221</f>
        <v>0</v>
      </c>
      <c r="E39" s="226">
        <v>5.0801864873188407</v>
      </c>
      <c r="F39" s="227">
        <v>32.130064117206125</v>
      </c>
      <c r="G39" s="228">
        <v>2.3771711765866528E-3</v>
      </c>
      <c r="H39" s="227">
        <v>2.0000000000000001E-4</v>
      </c>
      <c r="I39" s="228">
        <v>6.1106568050921239E-4</v>
      </c>
      <c r="J39" s="227">
        <v>1.4691126754606638E-3</v>
      </c>
      <c r="L39" s="73">
        <f>(C39+D39)*((E39+F39)+(G39+H39)*'GWP faktorer'!$C$8+(I39+J39)*'GWP faktorer'!$C$9)</f>
        <v>0</v>
      </c>
      <c r="N39" s="29">
        <f t="shared" si="0"/>
        <v>0</v>
      </c>
      <c r="V39" s="141"/>
      <c r="W39" s="141"/>
      <c r="X39" s="141"/>
    </row>
    <row r="40" spans="1:24" x14ac:dyDescent="0.25">
      <c r="A40" s="389"/>
      <c r="B40" s="310" t="s">
        <v>37</v>
      </c>
      <c r="C40" s="63"/>
      <c r="D40" s="63">
        <f>'Inmatning Rapportering'!G222</f>
        <v>0</v>
      </c>
      <c r="E40" s="226">
        <v>7.7257135979989977</v>
      </c>
      <c r="F40" s="227">
        <v>48.861921481525293</v>
      </c>
      <c r="G40" s="228">
        <v>3.6150924241797697E-3</v>
      </c>
      <c r="H40" s="227">
        <v>2.9999999999999997E-4</v>
      </c>
      <c r="I40" s="228">
        <v>9.2928053900479587E-4</v>
      </c>
      <c r="J40" s="227">
        <v>2.2913699266501699E-3</v>
      </c>
      <c r="L40" s="73">
        <f>(C40+D40)*((E40+F40)+(G40+H40)*'GWP faktorer'!$C$8+(I40+J40)*'GWP faktorer'!$C$9)</f>
        <v>0</v>
      </c>
      <c r="N40" s="29">
        <f t="shared" si="0"/>
        <v>0</v>
      </c>
      <c r="V40" s="141"/>
      <c r="W40" s="141"/>
      <c r="X40" s="141"/>
    </row>
    <row r="41" spans="1:24" s="1" customFormat="1" ht="13" x14ac:dyDescent="0.3">
      <c r="B41" s="2" t="s">
        <v>136</v>
      </c>
      <c r="E41" s="95"/>
      <c r="F41" s="158"/>
      <c r="J41" s="158"/>
      <c r="L41" s="112">
        <f t="shared" ref="L41:N41" si="1">SUM(L3:L40)</f>
        <v>0</v>
      </c>
      <c r="M41" s="112"/>
      <c r="N41" s="112">
        <f t="shared" si="1"/>
        <v>0</v>
      </c>
      <c r="V41" s="141"/>
      <c r="W41" s="141"/>
      <c r="X41" s="141"/>
    </row>
    <row r="42" spans="1:24" x14ac:dyDescent="0.25">
      <c r="J42" s="27"/>
    </row>
    <row r="43" spans="1:24" x14ac:dyDescent="0.25">
      <c r="J43" s="27"/>
    </row>
    <row r="47" spans="1:24" x14ac:dyDescent="0.25">
      <c r="E47" s="141"/>
      <c r="F47" s="141"/>
      <c r="G47" s="141"/>
      <c r="H47" s="141"/>
      <c r="I47" s="141"/>
      <c r="J47" s="141"/>
    </row>
    <row r="48" spans="1:24" x14ac:dyDescent="0.25">
      <c r="E48" s="141"/>
      <c r="F48" s="141"/>
      <c r="G48" s="141"/>
      <c r="H48" s="141"/>
      <c r="I48" s="141"/>
      <c r="J48" s="141"/>
    </row>
    <row r="49" spans="5:10" x14ac:dyDescent="0.25">
      <c r="E49" s="141"/>
      <c r="F49" s="141"/>
      <c r="G49" s="141"/>
      <c r="H49" s="141"/>
      <c r="I49" s="141"/>
      <c r="J49" s="141"/>
    </row>
    <row r="50" spans="5:10" x14ac:dyDescent="0.25">
      <c r="E50" s="141"/>
      <c r="F50" s="141"/>
      <c r="G50" s="141"/>
      <c r="H50" s="141"/>
      <c r="I50" s="141"/>
      <c r="J50" s="141"/>
    </row>
    <row r="51" spans="5:10" x14ac:dyDescent="0.25">
      <c r="E51" s="141"/>
      <c r="F51" s="141"/>
      <c r="G51" s="141"/>
      <c r="H51" s="141"/>
      <c r="I51" s="141"/>
      <c r="J51" s="141"/>
    </row>
    <row r="52" spans="5:10" x14ac:dyDescent="0.25">
      <c r="E52" s="141"/>
      <c r="F52" s="141"/>
      <c r="G52" s="141"/>
      <c r="H52" s="141"/>
      <c r="I52" s="141"/>
      <c r="J52" s="141"/>
    </row>
    <row r="53" spans="5:10" x14ac:dyDescent="0.25">
      <c r="E53" s="141"/>
      <c r="F53" s="141"/>
      <c r="G53" s="141"/>
      <c r="H53" s="141"/>
      <c r="I53" s="141"/>
      <c r="J53" s="141"/>
    </row>
    <row r="54" spans="5:10" x14ac:dyDescent="0.25">
      <c r="E54" s="141"/>
      <c r="F54" s="141"/>
      <c r="G54" s="141"/>
      <c r="H54" s="141"/>
      <c r="I54" s="141"/>
      <c r="J54" s="141"/>
    </row>
    <row r="55" spans="5:10" x14ac:dyDescent="0.25">
      <c r="E55" s="141"/>
      <c r="F55" s="141"/>
      <c r="G55" s="141"/>
      <c r="H55" s="141"/>
      <c r="I55" s="141"/>
      <c r="J55" s="141"/>
    </row>
    <row r="56" spans="5:10" x14ac:dyDescent="0.25">
      <c r="E56" s="141"/>
      <c r="F56" s="141"/>
      <c r="G56" s="141"/>
      <c r="H56" s="141"/>
      <c r="I56" s="141"/>
      <c r="J56" s="141"/>
    </row>
    <row r="57" spans="5:10" x14ac:dyDescent="0.25">
      <c r="E57" s="141"/>
      <c r="F57" s="141"/>
      <c r="G57" s="141"/>
      <c r="H57" s="141"/>
      <c r="I57" s="141"/>
      <c r="J57" s="141"/>
    </row>
    <row r="58" spans="5:10" x14ac:dyDescent="0.25">
      <c r="E58" s="141"/>
      <c r="F58" s="141"/>
      <c r="G58" s="141"/>
      <c r="H58" s="141"/>
      <c r="I58" s="141"/>
      <c r="J58" s="141"/>
    </row>
    <row r="59" spans="5:10" x14ac:dyDescent="0.25">
      <c r="E59" s="141"/>
      <c r="F59" s="141"/>
      <c r="G59" s="141"/>
      <c r="H59" s="141"/>
      <c r="I59" s="141"/>
      <c r="J59" s="141"/>
    </row>
    <row r="60" spans="5:10" x14ac:dyDescent="0.25">
      <c r="E60" s="141"/>
      <c r="F60" s="141"/>
      <c r="G60" s="141"/>
      <c r="H60" s="141"/>
      <c r="I60" s="141"/>
      <c r="J60" s="141"/>
    </row>
    <row r="61" spans="5:10" x14ac:dyDescent="0.25">
      <c r="E61" s="141"/>
      <c r="F61" s="141"/>
      <c r="G61" s="141"/>
      <c r="H61" s="141"/>
      <c r="I61" s="141"/>
      <c r="J61" s="141"/>
    </row>
    <row r="62" spans="5:10" x14ac:dyDescent="0.25">
      <c r="E62" s="141"/>
      <c r="F62" s="141"/>
      <c r="G62" s="141"/>
      <c r="H62" s="141"/>
      <c r="I62" s="141"/>
      <c r="J62" s="141"/>
    </row>
    <row r="63" spans="5:10" x14ac:dyDescent="0.25">
      <c r="E63" s="141"/>
      <c r="F63" s="141"/>
      <c r="G63" s="141"/>
      <c r="H63" s="141"/>
      <c r="I63" s="141"/>
      <c r="J63" s="141"/>
    </row>
    <row r="64" spans="5:10" x14ac:dyDescent="0.25">
      <c r="E64" s="141"/>
      <c r="F64" s="141"/>
      <c r="G64" s="141"/>
      <c r="H64" s="141"/>
      <c r="I64" s="141"/>
      <c r="J64" s="141"/>
    </row>
    <row r="65" spans="5:10" x14ac:dyDescent="0.25">
      <c r="E65" s="141"/>
      <c r="F65" s="141"/>
      <c r="G65" s="141"/>
      <c r="H65" s="141"/>
      <c r="I65" s="141"/>
      <c r="J65" s="141"/>
    </row>
    <row r="66" spans="5:10" x14ac:dyDescent="0.25">
      <c r="E66" s="141"/>
      <c r="F66" s="141"/>
      <c r="G66" s="141"/>
      <c r="H66" s="141"/>
      <c r="I66" s="141"/>
      <c r="J66" s="141"/>
    </row>
    <row r="67" spans="5:10" x14ac:dyDescent="0.25">
      <c r="E67" s="141"/>
      <c r="F67" s="141"/>
      <c r="G67" s="141"/>
      <c r="H67" s="141"/>
      <c r="I67" s="141"/>
      <c r="J67" s="141"/>
    </row>
    <row r="68" spans="5:10" x14ac:dyDescent="0.25">
      <c r="E68" s="141"/>
      <c r="F68" s="141"/>
      <c r="G68" s="141"/>
      <c r="H68" s="141"/>
      <c r="I68" s="141"/>
      <c r="J68" s="141"/>
    </row>
    <row r="69" spans="5:10" x14ac:dyDescent="0.25">
      <c r="E69" s="141"/>
      <c r="F69" s="141"/>
      <c r="G69" s="141"/>
      <c r="H69" s="141"/>
      <c r="I69" s="141"/>
      <c r="J69" s="141"/>
    </row>
    <row r="70" spans="5:10" x14ac:dyDescent="0.25">
      <c r="E70" s="141"/>
      <c r="F70" s="141"/>
      <c r="G70" s="141"/>
      <c r="H70" s="141"/>
      <c r="I70" s="141"/>
      <c r="J70" s="141"/>
    </row>
    <row r="71" spans="5:10" x14ac:dyDescent="0.25">
      <c r="E71" s="141"/>
      <c r="F71" s="141"/>
      <c r="G71" s="141"/>
      <c r="H71" s="141"/>
      <c r="I71" s="141"/>
      <c r="J71" s="141"/>
    </row>
    <row r="72" spans="5:10" x14ac:dyDescent="0.25">
      <c r="E72" s="141"/>
      <c r="F72" s="141"/>
      <c r="G72" s="141"/>
      <c r="H72" s="141"/>
      <c r="I72" s="141"/>
      <c r="J72" s="141"/>
    </row>
    <row r="73" spans="5:10" x14ac:dyDescent="0.25">
      <c r="E73" s="141"/>
      <c r="F73" s="141"/>
      <c r="G73" s="141"/>
      <c r="H73" s="141"/>
      <c r="I73" s="141"/>
      <c r="J73" s="141"/>
    </row>
    <row r="74" spans="5:10" x14ac:dyDescent="0.25">
      <c r="E74" s="141"/>
      <c r="F74" s="141"/>
      <c r="G74" s="141"/>
      <c r="H74" s="141"/>
      <c r="I74" s="141"/>
      <c r="J74" s="141"/>
    </row>
    <row r="75" spans="5:10" x14ac:dyDescent="0.25">
      <c r="E75" s="141"/>
      <c r="F75" s="141"/>
      <c r="G75" s="141"/>
      <c r="H75" s="141"/>
      <c r="I75" s="141"/>
      <c r="J75" s="141"/>
    </row>
    <row r="76" spans="5:10" x14ac:dyDescent="0.25">
      <c r="E76" s="141"/>
      <c r="F76" s="141"/>
      <c r="G76" s="141"/>
      <c r="H76" s="141"/>
      <c r="I76" s="141"/>
      <c r="J76" s="141"/>
    </row>
    <row r="77" spans="5:10" x14ac:dyDescent="0.25">
      <c r="E77" s="141"/>
      <c r="F77" s="141"/>
      <c r="G77" s="141"/>
      <c r="H77" s="141"/>
      <c r="I77" s="141"/>
      <c r="J77" s="141"/>
    </row>
    <row r="78" spans="5:10" x14ac:dyDescent="0.25">
      <c r="E78" s="141"/>
      <c r="F78" s="141"/>
      <c r="G78" s="141"/>
      <c r="H78" s="141"/>
      <c r="I78" s="141"/>
      <c r="J78" s="141"/>
    </row>
    <row r="79" spans="5:10" x14ac:dyDescent="0.25">
      <c r="E79" s="141"/>
      <c r="F79" s="141"/>
      <c r="G79" s="141"/>
      <c r="H79" s="141"/>
      <c r="I79" s="141"/>
      <c r="J79" s="141"/>
    </row>
    <row r="80" spans="5:10" x14ac:dyDescent="0.25">
      <c r="E80" s="141"/>
      <c r="F80" s="141"/>
      <c r="G80" s="141"/>
      <c r="H80" s="141"/>
      <c r="I80" s="141"/>
      <c r="J80" s="141"/>
    </row>
    <row r="81" spans="5:10" x14ac:dyDescent="0.25">
      <c r="E81" s="141"/>
      <c r="F81" s="141"/>
      <c r="G81" s="141"/>
      <c r="H81" s="141"/>
      <c r="I81" s="141"/>
      <c r="J81" s="141"/>
    </row>
    <row r="82" spans="5:10" x14ac:dyDescent="0.25">
      <c r="E82" s="141"/>
      <c r="F82" s="141"/>
      <c r="G82" s="141"/>
      <c r="H82" s="141"/>
      <c r="I82" s="141"/>
      <c r="J82" s="141"/>
    </row>
    <row r="83" spans="5:10" x14ac:dyDescent="0.25">
      <c r="E83" s="141"/>
      <c r="F83" s="141"/>
      <c r="G83" s="141"/>
      <c r="H83" s="141"/>
      <c r="I83" s="141"/>
      <c r="J83" s="141"/>
    </row>
    <row r="84" spans="5:10" x14ac:dyDescent="0.25">
      <c r="E84" s="141"/>
      <c r="F84" s="141"/>
      <c r="G84" s="141"/>
      <c r="H84" s="141"/>
      <c r="I84" s="141"/>
      <c r="J84" s="141"/>
    </row>
    <row r="85" spans="5:10" x14ac:dyDescent="0.25">
      <c r="E85" s="141"/>
      <c r="F85" s="141"/>
      <c r="G85" s="141"/>
      <c r="H85" s="141"/>
      <c r="I85" s="141"/>
      <c r="J85" s="141"/>
    </row>
    <row r="86" spans="5:10" x14ac:dyDescent="0.25">
      <c r="E86" s="141"/>
      <c r="F86" s="141"/>
      <c r="G86" s="141"/>
      <c r="H86" s="141"/>
      <c r="I86" s="141"/>
      <c r="J86" s="141"/>
    </row>
    <row r="87" spans="5:10" x14ac:dyDescent="0.25">
      <c r="E87" s="141"/>
      <c r="F87" s="141"/>
      <c r="G87" s="141"/>
      <c r="H87" s="141"/>
      <c r="I87" s="141"/>
      <c r="J87" s="141"/>
    </row>
    <row r="88" spans="5:10" x14ac:dyDescent="0.25">
      <c r="E88" s="141"/>
      <c r="F88" s="141"/>
      <c r="G88" s="141"/>
      <c r="H88" s="141"/>
      <c r="I88" s="141"/>
      <c r="J88" s="141"/>
    </row>
    <row r="89" spans="5:10" x14ac:dyDescent="0.25">
      <c r="E89" s="141"/>
      <c r="F89" s="141"/>
      <c r="G89" s="141"/>
      <c r="H89" s="141"/>
      <c r="I89" s="141"/>
      <c r="J89" s="141"/>
    </row>
    <row r="90" spans="5:10" x14ac:dyDescent="0.25">
      <c r="E90" s="141"/>
      <c r="F90" s="141"/>
      <c r="G90" s="141"/>
      <c r="H90" s="141"/>
      <c r="I90" s="141"/>
      <c r="J90" s="141"/>
    </row>
  </sheetData>
  <mergeCells count="16">
    <mergeCell ref="A38:A40"/>
    <mergeCell ref="E1:F1"/>
    <mergeCell ref="G1:H1"/>
    <mergeCell ref="I1:J1"/>
    <mergeCell ref="A19:A22"/>
    <mergeCell ref="A35:A37"/>
    <mergeCell ref="A23:A24"/>
    <mergeCell ref="A25:A28"/>
    <mergeCell ref="A29:A30"/>
    <mergeCell ref="A32:A33"/>
    <mergeCell ref="A17:A18"/>
    <mergeCell ref="A3:A5"/>
    <mergeCell ref="A6:A8"/>
    <mergeCell ref="A9:A11"/>
    <mergeCell ref="A12:A14"/>
    <mergeCell ref="A15:A1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5:D52"/>
  <sheetViews>
    <sheetView workbookViewId="0">
      <selection activeCell="F25" sqref="F25"/>
    </sheetView>
  </sheetViews>
  <sheetFormatPr defaultRowHeight="12.5" x14ac:dyDescent="0.25"/>
  <cols>
    <col min="2" max="2" width="23" customWidth="1"/>
    <col min="3" max="3" width="10.7265625" style="42" customWidth="1"/>
  </cols>
  <sheetData>
    <row r="5" spans="2:4" s="1" customFormat="1" ht="13" x14ac:dyDescent="0.3">
      <c r="B5" s="33"/>
      <c r="C5" s="113"/>
      <c r="D5" s="66"/>
    </row>
    <row r="6" spans="2:4" s="1" customFormat="1" ht="13" x14ac:dyDescent="0.3">
      <c r="B6" s="33"/>
      <c r="C6" s="34" t="s">
        <v>148</v>
      </c>
    </row>
    <row r="7" spans="2:4" s="1" customFormat="1" ht="13" x14ac:dyDescent="0.3">
      <c r="B7" s="33" t="s">
        <v>153</v>
      </c>
      <c r="C7" s="41">
        <v>1</v>
      </c>
    </row>
    <row r="8" spans="2:4" ht="13" x14ac:dyDescent="0.3">
      <c r="B8" s="33" t="s">
        <v>152</v>
      </c>
      <c r="C8" s="79">
        <v>28</v>
      </c>
    </row>
    <row r="9" spans="2:4" ht="13" x14ac:dyDescent="0.3">
      <c r="B9" s="33" t="s">
        <v>47</v>
      </c>
      <c r="C9" s="79">
        <v>264</v>
      </c>
    </row>
    <row r="11" spans="2:4" ht="13" x14ac:dyDescent="0.3">
      <c r="C11" s="140" t="s">
        <v>232</v>
      </c>
    </row>
    <row r="14" spans="2:4" x14ac:dyDescent="0.25">
      <c r="C14" s="43"/>
    </row>
    <row r="15" spans="2:4" ht="13" x14ac:dyDescent="0.3">
      <c r="B15" s="1"/>
    </row>
    <row r="16" spans="2:4" ht="13" x14ac:dyDescent="0.3">
      <c r="C16" s="48"/>
    </row>
    <row r="17" spans="2:2" x14ac:dyDescent="0.25">
      <c r="B17" s="12"/>
    </row>
    <row r="18" spans="2:2" x14ac:dyDescent="0.25">
      <c r="B18" s="12"/>
    </row>
    <row r="19" spans="2:2" x14ac:dyDescent="0.25">
      <c r="B19" s="12"/>
    </row>
    <row r="20" spans="2:2" x14ac:dyDescent="0.25">
      <c r="B20" s="12"/>
    </row>
    <row r="24" spans="2:2" x14ac:dyDescent="0.25">
      <c r="B24" s="27"/>
    </row>
    <row r="25" spans="2:2" x14ac:dyDescent="0.25">
      <c r="B25" s="27"/>
    </row>
    <row r="26" spans="2:2" x14ac:dyDescent="0.25">
      <c r="B26" s="47"/>
    </row>
    <row r="27" spans="2:2" x14ac:dyDescent="0.25">
      <c r="B27" s="12"/>
    </row>
    <row r="28" spans="2:2" x14ac:dyDescent="0.25">
      <c r="B28" s="42"/>
    </row>
    <row r="29" spans="2:2" x14ac:dyDescent="0.25">
      <c r="B29" s="42"/>
    </row>
    <row r="30" spans="2:2" x14ac:dyDescent="0.25">
      <c r="B30" s="42"/>
    </row>
    <row r="31" spans="2:2" x14ac:dyDescent="0.25">
      <c r="B31" s="42"/>
    </row>
    <row r="32" spans="2:2" x14ac:dyDescent="0.25">
      <c r="B32" s="42"/>
    </row>
    <row r="33" spans="2:2" x14ac:dyDescent="0.25">
      <c r="B33" s="42"/>
    </row>
    <row r="34" spans="2:2" x14ac:dyDescent="0.25">
      <c r="B34" s="49"/>
    </row>
    <row r="36" spans="2:2" x14ac:dyDescent="0.25">
      <c r="B36" s="43"/>
    </row>
    <row r="52" spans="2:2" ht="13" x14ac:dyDescent="0.3">
      <c r="B52"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F3C0-F2B6-4192-98E7-504BED333BBA}">
  <sheetPr>
    <tabColor rgb="FF00B050"/>
  </sheetPr>
  <dimension ref="A1:V382"/>
  <sheetViews>
    <sheetView tabSelected="1" zoomScale="90" zoomScaleNormal="90" workbookViewId="0">
      <selection activeCell="J19" sqref="J19"/>
    </sheetView>
  </sheetViews>
  <sheetFormatPr defaultRowHeight="12.5" x14ac:dyDescent="0.25"/>
  <cols>
    <col min="1" max="1" width="18.453125" customWidth="1"/>
    <col min="2" max="2" width="37" customWidth="1"/>
    <col min="3" max="3" width="49" customWidth="1"/>
    <col min="4" max="4" width="17.81640625" customWidth="1"/>
    <col min="5" max="5" width="20.81640625" customWidth="1"/>
    <col min="6" max="6" width="18.7265625" customWidth="1"/>
    <col min="7" max="7" width="17.26953125" customWidth="1"/>
    <col min="8" max="8" width="7.26953125" customWidth="1"/>
    <col min="9" max="9" width="16.81640625" customWidth="1"/>
    <col min="10" max="10" width="16.54296875" customWidth="1"/>
    <col min="11" max="11" width="6.54296875" customWidth="1"/>
    <col min="12" max="12" width="18.81640625" customWidth="1"/>
    <col min="13" max="13" width="18" customWidth="1"/>
  </cols>
  <sheetData>
    <row r="1" spans="1:12" ht="37.5" customHeight="1" x14ac:dyDescent="0.7">
      <c r="A1" s="166" t="s">
        <v>320</v>
      </c>
      <c r="B1" s="167"/>
    </row>
    <row r="2" spans="1:12" ht="18.5" x14ac:dyDescent="0.45">
      <c r="A2" s="168" t="s">
        <v>242</v>
      </c>
      <c r="B2" s="134"/>
      <c r="C2" s="12"/>
      <c r="D2" s="12"/>
      <c r="E2" s="12"/>
      <c r="F2" s="12"/>
      <c r="G2" s="12"/>
      <c r="H2" s="12"/>
      <c r="I2" s="12"/>
      <c r="J2" s="12"/>
      <c r="K2" s="12"/>
    </row>
    <row r="3" spans="1:12" ht="13" x14ac:dyDescent="0.3">
      <c r="B3" s="134"/>
      <c r="C3" s="12"/>
      <c r="D3" s="12"/>
      <c r="E3" s="12"/>
      <c r="F3" s="12"/>
      <c r="G3" s="12"/>
      <c r="J3" s="12"/>
      <c r="K3" s="12"/>
    </row>
    <row r="4" spans="1:12" ht="17.5" x14ac:dyDescent="0.35">
      <c r="A4" s="241" t="s">
        <v>346</v>
      </c>
      <c r="B4" s="12"/>
      <c r="C4" s="12"/>
      <c r="D4" s="12"/>
      <c r="E4" s="12"/>
      <c r="J4" s="12"/>
      <c r="K4" s="12"/>
      <c r="L4" s="12"/>
    </row>
    <row r="5" spans="1:12" ht="17.5" x14ac:dyDescent="0.35">
      <c r="A5" s="241" t="s">
        <v>215</v>
      </c>
      <c r="B5" s="12"/>
      <c r="C5" s="12"/>
      <c r="D5" s="12"/>
      <c r="E5" s="12"/>
      <c r="J5" s="12"/>
      <c r="K5" s="12"/>
      <c r="L5" s="12"/>
    </row>
    <row r="6" spans="1:12" ht="13" x14ac:dyDescent="0.3">
      <c r="B6" s="12"/>
      <c r="C6" s="12"/>
      <c r="D6" s="12"/>
      <c r="E6" s="12"/>
      <c r="G6" s="2"/>
      <c r="H6" s="2"/>
      <c r="I6" s="169"/>
      <c r="J6" s="12"/>
      <c r="K6" s="12"/>
      <c r="L6" s="12"/>
    </row>
    <row r="7" spans="1:12" ht="13" x14ac:dyDescent="0.3">
      <c r="B7" s="12"/>
      <c r="C7" s="2" t="s">
        <v>151</v>
      </c>
      <c r="D7" s="207">
        <v>1</v>
      </c>
      <c r="E7" s="12"/>
      <c r="G7" s="2"/>
      <c r="H7" s="2"/>
      <c r="I7" s="169"/>
      <c r="J7" s="12"/>
      <c r="K7" s="12"/>
      <c r="L7" s="12"/>
    </row>
    <row r="8" spans="1:12" ht="13" x14ac:dyDescent="0.3">
      <c r="B8" s="12"/>
      <c r="C8" s="2" t="s">
        <v>334</v>
      </c>
      <c r="D8" s="207">
        <v>1</v>
      </c>
      <c r="E8" s="12"/>
      <c r="G8" s="2"/>
      <c r="H8" s="2"/>
      <c r="I8" s="169"/>
      <c r="J8" s="12"/>
      <c r="K8" s="12"/>
      <c r="L8" s="12"/>
    </row>
    <row r="9" spans="1:12" ht="13" x14ac:dyDescent="0.3">
      <c r="B9" s="12"/>
      <c r="C9" s="12"/>
      <c r="D9" s="12"/>
      <c r="E9" s="12"/>
      <c r="G9" s="2"/>
      <c r="H9" s="2"/>
      <c r="I9" s="169"/>
      <c r="J9" s="12"/>
      <c r="K9" s="12"/>
      <c r="L9" s="12"/>
    </row>
    <row r="10" spans="1:12" ht="65" x14ac:dyDescent="0.3">
      <c r="A10" s="153" t="s">
        <v>321</v>
      </c>
      <c r="B10" s="153"/>
      <c r="C10" s="153"/>
      <c r="D10" s="153"/>
      <c r="E10" s="153"/>
      <c r="F10" s="242" t="s">
        <v>243</v>
      </c>
    </row>
    <row r="11" spans="1:12" ht="75" customHeight="1" x14ac:dyDescent="0.25">
      <c r="A11" s="187" t="s">
        <v>244</v>
      </c>
      <c r="B11" s="188" t="s">
        <v>344</v>
      </c>
      <c r="C11" s="189" t="s">
        <v>237</v>
      </c>
      <c r="D11" s="189" t="s">
        <v>233</v>
      </c>
      <c r="E11" s="189" t="s">
        <v>234</v>
      </c>
      <c r="F11" s="133" t="s">
        <v>240</v>
      </c>
      <c r="G11" s="216"/>
    </row>
    <row r="12" spans="1:12" x14ac:dyDescent="0.25">
      <c r="A12" s="183" t="s">
        <v>6</v>
      </c>
      <c r="B12" s="184" t="s">
        <v>209</v>
      </c>
      <c r="C12" s="185">
        <f>I36+I38+I39+I43+I44+I45+I46</f>
        <v>0</v>
      </c>
      <c r="D12" s="185">
        <f>IF(ISBLANK($D$7)," ",C12/$D$7)</f>
        <v>0</v>
      </c>
      <c r="E12" s="185">
        <f>IF(ISBLANK($D$8)," ",C12/$D$8)</f>
        <v>0</v>
      </c>
      <c r="F12" s="173">
        <f>L36+L38+L39+L43+L44+L45+L46</f>
        <v>0</v>
      </c>
      <c r="G12" s="86"/>
    </row>
    <row r="13" spans="1:12" x14ac:dyDescent="0.25">
      <c r="A13" s="183" t="s">
        <v>7</v>
      </c>
      <c r="B13" s="184" t="s">
        <v>5</v>
      </c>
      <c r="C13" s="185">
        <f>SUM(I53:I58)+SUM(I59:I66)+SUM(I73:I78)+'Inmatning Väg spec fordonsinfo'!L59</f>
        <v>0</v>
      </c>
      <c r="D13" s="185">
        <f t="shared" ref="D13:D16" si="0">IF(ISBLANK($D$7)," ",C13/$D$7)</f>
        <v>0</v>
      </c>
      <c r="E13" s="185">
        <f t="shared" ref="E13:E16" si="1">IF(ISBLANK($D$8)," ",C13/$D$8)</f>
        <v>0</v>
      </c>
      <c r="F13" s="173">
        <f>SUM(L53:L58)+SUM(L59:L66)+SUM(L73:L78)+'Inmatning Väg spec fordonsinfo'!N59</f>
        <v>0</v>
      </c>
      <c r="G13" s="86"/>
    </row>
    <row r="14" spans="1:12" x14ac:dyDescent="0.25">
      <c r="A14" s="183" t="s">
        <v>8</v>
      </c>
      <c r="B14" s="184" t="s">
        <v>15</v>
      </c>
      <c r="C14" s="186">
        <f>SUM(I81:I126)</f>
        <v>0</v>
      </c>
      <c r="D14" s="185">
        <f t="shared" si="0"/>
        <v>0</v>
      </c>
      <c r="E14" s="185">
        <f t="shared" si="1"/>
        <v>0</v>
      </c>
      <c r="F14" s="182">
        <f>SUM(L81:L126)</f>
        <v>0</v>
      </c>
      <c r="G14" s="360"/>
    </row>
    <row r="15" spans="1:12" x14ac:dyDescent="0.25">
      <c r="A15" s="183" t="s">
        <v>9</v>
      </c>
      <c r="B15" s="184" t="s">
        <v>231</v>
      </c>
      <c r="C15" s="185">
        <f>SUM(I67:I72)+SUM(I128:I156)+SUM(I158:I174)+SUM(I176:I178)</f>
        <v>0</v>
      </c>
      <c r="D15" s="185">
        <f t="shared" si="0"/>
        <v>0</v>
      </c>
      <c r="E15" s="185">
        <f>IF(ISBLANK($D$8)," ",C15/$D$8)</f>
        <v>0</v>
      </c>
      <c r="F15" s="173">
        <f>SUM(L67:L72)+SUM(L128:L156)+SUM(L158:L174)+SUM(L176:L178)</f>
        <v>0</v>
      </c>
      <c r="G15" s="86"/>
    </row>
    <row r="16" spans="1:12" x14ac:dyDescent="0.25">
      <c r="A16" s="170" t="s">
        <v>10</v>
      </c>
      <c r="B16" s="171" t="s">
        <v>14</v>
      </c>
      <c r="C16" s="172">
        <f>SUM(J36:J227)</f>
        <v>0</v>
      </c>
      <c r="D16" s="172">
        <f t="shared" si="0"/>
        <v>0</v>
      </c>
      <c r="E16" s="172">
        <f t="shared" si="1"/>
        <v>0</v>
      </c>
      <c r="F16" s="361">
        <f>SUM(M36:M227)</f>
        <v>0</v>
      </c>
      <c r="G16" s="86"/>
    </row>
    <row r="17" spans="1:12" ht="13" x14ac:dyDescent="0.3">
      <c r="A17" s="162" t="s">
        <v>11</v>
      </c>
      <c r="B17" s="174" t="s">
        <v>17</v>
      </c>
      <c r="C17" s="175">
        <f>SUM(C12:C16)</f>
        <v>0</v>
      </c>
      <c r="D17" s="175">
        <f>IF(ISBLANK($D$7)," ",C17/$D$7)</f>
        <v>0</v>
      </c>
      <c r="E17" s="175">
        <f>IF(ISBLANK($D$8)," ",C17/$D$8)</f>
        <v>0</v>
      </c>
      <c r="F17" s="175">
        <f>SUM(F12:F16)</f>
        <v>0</v>
      </c>
      <c r="G17" s="86"/>
    </row>
    <row r="18" spans="1:12" ht="13" x14ac:dyDescent="0.3">
      <c r="A18" s="10"/>
      <c r="B18" s="2"/>
      <c r="C18" s="2"/>
      <c r="D18" s="1"/>
      <c r="E18" s="1"/>
      <c r="F18" s="1"/>
      <c r="G18" s="1"/>
    </row>
    <row r="19" spans="1:12" ht="69.75" customHeight="1" x14ac:dyDescent="0.25">
      <c r="A19" s="190" t="s">
        <v>16</v>
      </c>
      <c r="B19" s="191" t="s">
        <v>345</v>
      </c>
      <c r="C19" s="189" t="s">
        <v>237</v>
      </c>
      <c r="D19" s="189" t="s">
        <v>233</v>
      </c>
      <c r="E19" s="189" t="s">
        <v>234</v>
      </c>
      <c r="F19" s="133" t="s">
        <v>240</v>
      </c>
      <c r="G19" s="216"/>
    </row>
    <row r="20" spans="1:12" x14ac:dyDescent="0.25">
      <c r="A20" s="183" t="s">
        <v>12</v>
      </c>
      <c r="B20" s="184" t="s">
        <v>208</v>
      </c>
      <c r="C20" s="185">
        <f>I37+I40+I41+I42+I47+I48+I49+I51</f>
        <v>0</v>
      </c>
      <c r="D20" s="185">
        <f>IF(ISBLANK($D$7)," ",C20/$D$7)</f>
        <v>0</v>
      </c>
      <c r="E20" s="185">
        <f>IF(ISBLANK($D$8)," ",C20/$D$8)</f>
        <v>0</v>
      </c>
      <c r="F20" s="173">
        <f>L37+L40+L41+L42+L47+L48+L49+L50+L51</f>
        <v>0</v>
      </c>
      <c r="G20" s="86"/>
    </row>
    <row r="21" spans="1:12" ht="20.25" customHeight="1" x14ac:dyDescent="0.35">
      <c r="A21" s="176"/>
      <c r="B21" s="177" t="s">
        <v>218</v>
      </c>
      <c r="C21" s="178"/>
      <c r="D21" s="178"/>
      <c r="E21" s="178"/>
      <c r="F21" s="175">
        <f>SUM(L36:L51)</f>
        <v>0</v>
      </c>
      <c r="G21" s="86"/>
    </row>
    <row r="23" spans="1:12" x14ac:dyDescent="0.25">
      <c r="C23" s="131"/>
    </row>
    <row r="24" spans="1:12" ht="13" thickBot="1" x14ac:dyDescent="0.3"/>
    <row r="25" spans="1:12" x14ac:dyDescent="0.25">
      <c r="A25" s="135"/>
      <c r="B25" s="136"/>
      <c r="C25" s="136"/>
      <c r="D25" s="136"/>
      <c r="E25" s="136"/>
      <c r="F25" s="136"/>
      <c r="G25" s="136"/>
      <c r="H25" s="136"/>
      <c r="I25" s="136"/>
      <c r="J25" s="136"/>
      <c r="K25" s="136"/>
      <c r="L25" s="136"/>
    </row>
    <row r="26" spans="1:12" ht="18" x14ac:dyDescent="0.25">
      <c r="A26" s="137"/>
      <c r="B26" s="243" t="s">
        <v>322</v>
      </c>
    </row>
    <row r="27" spans="1:12" ht="15.5" x14ac:dyDescent="0.35">
      <c r="A27" s="137"/>
      <c r="B27" s="164" t="s">
        <v>335</v>
      </c>
    </row>
    <row r="28" spans="1:12" ht="15.5" x14ac:dyDescent="0.35">
      <c r="A28" s="137"/>
      <c r="B28" s="164" t="s">
        <v>336</v>
      </c>
    </row>
    <row r="29" spans="1:12" ht="15.5" x14ac:dyDescent="0.35">
      <c r="A29" s="137"/>
      <c r="B29" s="164" t="s">
        <v>337</v>
      </c>
    </row>
    <row r="30" spans="1:12" ht="15.5" x14ac:dyDescent="0.35">
      <c r="A30" s="137"/>
      <c r="B30" s="164" t="s">
        <v>338</v>
      </c>
    </row>
    <row r="31" spans="1:12" ht="15.5" x14ac:dyDescent="0.35">
      <c r="A31" s="137"/>
      <c r="B31" s="164"/>
    </row>
    <row r="32" spans="1:12" ht="15.5" x14ac:dyDescent="0.35">
      <c r="A32" s="137"/>
      <c r="B32" s="164"/>
    </row>
    <row r="33" spans="1:21" ht="19" thickBot="1" x14ac:dyDescent="0.5">
      <c r="A33" s="137"/>
      <c r="B33" s="179" t="s">
        <v>363</v>
      </c>
      <c r="C33" s="164"/>
      <c r="F33" s="179" t="s">
        <v>323</v>
      </c>
      <c r="I33" s="179" t="s">
        <v>245</v>
      </c>
      <c r="L33" s="179" t="s">
        <v>246</v>
      </c>
    </row>
    <row r="34" spans="1:21" ht="82.5" customHeight="1" x14ac:dyDescent="0.35">
      <c r="A34" s="137"/>
      <c r="B34" s="357" t="s">
        <v>317</v>
      </c>
      <c r="C34" s="357" t="s">
        <v>328</v>
      </c>
      <c r="D34" s="357" t="s">
        <v>248</v>
      </c>
      <c r="F34" s="263" t="s">
        <v>324</v>
      </c>
      <c r="G34" s="264" t="s">
        <v>325</v>
      </c>
      <c r="I34" s="133" t="s">
        <v>238</v>
      </c>
      <c r="J34" s="133" t="s">
        <v>326</v>
      </c>
      <c r="K34" s="216"/>
      <c r="L34" s="133" t="s">
        <v>365</v>
      </c>
      <c r="M34" s="133" t="s">
        <v>366</v>
      </c>
      <c r="N34" s="306"/>
      <c r="O34" s="306"/>
      <c r="P34" s="306"/>
      <c r="Q34" s="306"/>
      <c r="R34" s="306"/>
      <c r="S34" s="306"/>
      <c r="T34" s="306"/>
      <c r="U34" s="306"/>
    </row>
    <row r="35" spans="1:21" s="57" customFormat="1" ht="20.25" customHeight="1" thickBot="1" x14ac:dyDescent="0.4">
      <c r="A35" s="358"/>
      <c r="E35" s="249"/>
      <c r="F35" s="369" t="s">
        <v>314</v>
      </c>
      <c r="G35" s="370" t="s">
        <v>314</v>
      </c>
      <c r="H35" s="249"/>
      <c r="I35" s="246" t="s">
        <v>327</v>
      </c>
      <c r="J35" s="368" t="s">
        <v>327</v>
      </c>
      <c r="K35" s="250"/>
      <c r="L35" s="247" t="s">
        <v>327</v>
      </c>
      <c r="M35" s="247" t="s">
        <v>327</v>
      </c>
    </row>
    <row r="36" spans="1:21" ht="13" customHeight="1" x14ac:dyDescent="0.35">
      <c r="A36" s="137"/>
      <c r="B36" s="320" t="s">
        <v>339</v>
      </c>
      <c r="C36" s="313" t="s">
        <v>290</v>
      </c>
      <c r="D36" s="291" t="s">
        <v>260</v>
      </c>
      <c r="E36" s="248"/>
      <c r="F36" s="265"/>
      <c r="G36" s="266"/>
      <c r="I36" s="193">
        <f>'Buss, flyg, sjöfart'!D66*'Buss, flyg, sjöfart'!B66</f>
        <v>0</v>
      </c>
      <c r="J36" s="204"/>
      <c r="K36" s="131"/>
      <c r="L36" s="205">
        <f>'Buss, flyg, sjöfart'!J66</f>
        <v>0</v>
      </c>
      <c r="M36" s="204"/>
      <c r="P36" s="141"/>
      <c r="Q36" s="141"/>
      <c r="R36" s="141"/>
      <c r="S36" s="307"/>
    </row>
    <row r="37" spans="1:21" ht="13" customHeight="1" x14ac:dyDescent="0.35">
      <c r="A37" s="137"/>
      <c r="B37" s="321" t="s">
        <v>339</v>
      </c>
      <c r="C37" s="314" t="s">
        <v>291</v>
      </c>
      <c r="D37" s="292" t="s">
        <v>260</v>
      </c>
      <c r="E37" s="248"/>
      <c r="F37" s="265"/>
      <c r="G37" s="266"/>
      <c r="I37" s="193">
        <f>'Buss, flyg, sjöfart'!D67*'Buss, flyg, sjöfart'!B67</f>
        <v>0</v>
      </c>
      <c r="J37" s="204"/>
      <c r="K37" s="131"/>
      <c r="L37" s="205">
        <f>'Buss, flyg, sjöfart'!J67</f>
        <v>0</v>
      </c>
      <c r="M37" s="204"/>
      <c r="P37" s="141"/>
      <c r="Q37" s="141"/>
      <c r="R37" s="141"/>
      <c r="S37" s="307"/>
    </row>
    <row r="38" spans="1:21" ht="13" customHeight="1" x14ac:dyDescent="0.35">
      <c r="A38" s="137"/>
      <c r="B38" s="321" t="s">
        <v>339</v>
      </c>
      <c r="C38" s="315" t="s">
        <v>292</v>
      </c>
      <c r="D38" s="292" t="s">
        <v>260</v>
      </c>
      <c r="E38" s="248"/>
      <c r="F38" s="265"/>
      <c r="G38" s="266"/>
      <c r="H38" s="47"/>
      <c r="I38" s="193">
        <f>'Buss, flyg, sjöfart'!D68*'Buss, flyg, sjöfart'!B68</f>
        <v>0</v>
      </c>
      <c r="J38" s="204"/>
      <c r="K38" s="131"/>
      <c r="L38" s="205">
        <f>'Buss, flyg, sjöfart'!J68</f>
        <v>0</v>
      </c>
      <c r="M38" s="204"/>
      <c r="P38" s="141"/>
      <c r="Q38" s="141"/>
      <c r="R38" s="141"/>
      <c r="S38" s="307"/>
    </row>
    <row r="39" spans="1:21" ht="13" customHeight="1" x14ac:dyDescent="0.35">
      <c r="A39" s="137"/>
      <c r="B39" s="321" t="s">
        <v>339</v>
      </c>
      <c r="C39" s="315" t="s">
        <v>293</v>
      </c>
      <c r="D39" s="292" t="s">
        <v>260</v>
      </c>
      <c r="E39" s="248"/>
      <c r="F39" s="265"/>
      <c r="G39" s="266"/>
      <c r="H39" s="47"/>
      <c r="I39" s="193">
        <f>'Buss, flyg, sjöfart'!D69*'Buss, flyg, sjöfart'!B69</f>
        <v>0</v>
      </c>
      <c r="J39" s="204"/>
      <c r="K39" s="131"/>
      <c r="L39" s="205">
        <f>'Buss, flyg, sjöfart'!J69</f>
        <v>0</v>
      </c>
      <c r="M39" s="204"/>
      <c r="P39" s="141"/>
      <c r="Q39" s="141"/>
      <c r="R39" s="141"/>
      <c r="S39" s="307"/>
    </row>
    <row r="40" spans="1:21" ht="13" customHeight="1" x14ac:dyDescent="0.35">
      <c r="A40" s="137"/>
      <c r="B40" s="321" t="s">
        <v>339</v>
      </c>
      <c r="C40" s="314" t="s">
        <v>294</v>
      </c>
      <c r="D40" s="292" t="s">
        <v>260</v>
      </c>
      <c r="E40" s="248"/>
      <c r="F40" s="265"/>
      <c r="G40" s="266"/>
      <c r="I40" s="193">
        <f>'Buss, flyg, sjöfart'!D70*'Buss, flyg, sjöfart'!B70</f>
        <v>0</v>
      </c>
      <c r="J40" s="204"/>
      <c r="K40" s="131"/>
      <c r="L40" s="205">
        <f>'Buss, flyg, sjöfart'!J70</f>
        <v>0</v>
      </c>
      <c r="M40" s="204"/>
      <c r="P40" s="141"/>
      <c r="Q40" s="141"/>
      <c r="R40" s="141"/>
      <c r="S40" s="307"/>
    </row>
    <row r="41" spans="1:21" ht="13" customHeight="1" x14ac:dyDescent="0.35">
      <c r="A41" s="137"/>
      <c r="B41" s="321" t="s">
        <v>339</v>
      </c>
      <c r="C41" s="314" t="s">
        <v>295</v>
      </c>
      <c r="D41" s="292" t="s">
        <v>260</v>
      </c>
      <c r="E41" s="248"/>
      <c r="F41" s="265"/>
      <c r="G41" s="266"/>
      <c r="I41" s="193">
        <f>'Buss, flyg, sjöfart'!D71*'Buss, flyg, sjöfart'!B71</f>
        <v>0</v>
      </c>
      <c r="J41" s="204"/>
      <c r="K41" s="131"/>
      <c r="L41" s="205">
        <f>'Buss, flyg, sjöfart'!J71</f>
        <v>0</v>
      </c>
      <c r="M41" s="204"/>
      <c r="P41" s="141"/>
      <c r="Q41" s="141"/>
      <c r="R41" s="141"/>
      <c r="S41" s="307"/>
    </row>
    <row r="42" spans="1:21" ht="13" customHeight="1" x14ac:dyDescent="0.35">
      <c r="A42" s="137"/>
      <c r="B42" s="321" t="s">
        <v>339</v>
      </c>
      <c r="C42" s="314" t="s">
        <v>296</v>
      </c>
      <c r="D42" s="292" t="s">
        <v>260</v>
      </c>
      <c r="E42" s="248"/>
      <c r="F42" s="265"/>
      <c r="G42" s="266"/>
      <c r="I42" s="193">
        <f>'Buss, flyg, sjöfart'!D72*'Buss, flyg, sjöfart'!B72</f>
        <v>0</v>
      </c>
      <c r="J42" s="204"/>
      <c r="K42" s="131"/>
      <c r="L42" s="205">
        <f>'Buss, flyg, sjöfart'!J72</f>
        <v>0</v>
      </c>
      <c r="M42" s="204"/>
      <c r="P42" s="141"/>
      <c r="Q42" s="141"/>
      <c r="R42" s="141"/>
      <c r="S42" s="307"/>
    </row>
    <row r="43" spans="1:21" ht="13" customHeight="1" x14ac:dyDescent="0.35">
      <c r="A43" s="137"/>
      <c r="B43" s="321" t="s">
        <v>339</v>
      </c>
      <c r="C43" s="314" t="s">
        <v>297</v>
      </c>
      <c r="D43" s="292" t="s">
        <v>260</v>
      </c>
      <c r="E43" s="248"/>
      <c r="F43" s="265"/>
      <c r="G43" s="266"/>
      <c r="I43" s="193">
        <f>'Buss, flyg, sjöfart'!D73*'Buss, flyg, sjöfart'!B73</f>
        <v>0</v>
      </c>
      <c r="J43" s="204"/>
      <c r="K43" s="131"/>
      <c r="L43" s="205">
        <f>'Buss, flyg, sjöfart'!J73</f>
        <v>0</v>
      </c>
      <c r="M43" s="204"/>
      <c r="P43" s="141"/>
      <c r="Q43" s="141"/>
      <c r="R43" s="141"/>
      <c r="S43" s="307"/>
    </row>
    <row r="44" spans="1:21" ht="13" customHeight="1" x14ac:dyDescent="0.35">
      <c r="A44" s="137"/>
      <c r="B44" s="321" t="s">
        <v>339</v>
      </c>
      <c r="C44" s="316" t="s">
        <v>298</v>
      </c>
      <c r="D44" s="292" t="s">
        <v>260</v>
      </c>
      <c r="E44" s="248"/>
      <c r="F44" s="265"/>
      <c r="G44" s="266"/>
      <c r="I44" s="193">
        <f>'Buss, flyg, sjöfart'!D74*'Buss, flyg, sjöfart'!B74</f>
        <v>0</v>
      </c>
      <c r="J44" s="204"/>
      <c r="K44" s="131"/>
      <c r="L44" s="205">
        <f>'Buss, flyg, sjöfart'!J74</f>
        <v>0</v>
      </c>
      <c r="M44" s="204"/>
      <c r="P44" s="141"/>
      <c r="Q44" s="141"/>
      <c r="R44" s="141"/>
      <c r="S44" s="307"/>
    </row>
    <row r="45" spans="1:21" ht="13" customHeight="1" x14ac:dyDescent="0.35">
      <c r="A45" s="137"/>
      <c r="B45" s="321" t="s">
        <v>339</v>
      </c>
      <c r="C45" s="314" t="s">
        <v>299</v>
      </c>
      <c r="D45" s="292" t="s">
        <v>260</v>
      </c>
      <c r="E45" s="248"/>
      <c r="F45" s="265"/>
      <c r="G45" s="266"/>
      <c r="I45" s="193">
        <f>'Buss, flyg, sjöfart'!D75*'Buss, flyg, sjöfart'!B75</f>
        <v>0</v>
      </c>
      <c r="J45" s="204"/>
      <c r="K45" s="131"/>
      <c r="L45" s="205">
        <f>'Buss, flyg, sjöfart'!J75</f>
        <v>0</v>
      </c>
      <c r="M45" s="204"/>
      <c r="P45" s="141"/>
      <c r="Q45" s="141"/>
      <c r="R45" s="141"/>
      <c r="S45" s="307"/>
    </row>
    <row r="46" spans="1:21" ht="13" customHeight="1" x14ac:dyDescent="0.35">
      <c r="A46" s="137"/>
      <c r="B46" s="321" t="s">
        <v>340</v>
      </c>
      <c r="C46" s="314" t="s">
        <v>212</v>
      </c>
      <c r="D46" s="292" t="s">
        <v>260</v>
      </c>
      <c r="E46" s="248"/>
      <c r="F46" s="265"/>
      <c r="G46" s="266"/>
      <c r="I46" s="193">
        <f>'Buss, flyg, sjöfart'!D77*'Buss, flyg, sjöfart'!B77</f>
        <v>0</v>
      </c>
      <c r="J46" s="204"/>
      <c r="K46" s="131"/>
      <c r="L46" s="205">
        <f>'Buss, flyg, sjöfart'!J77</f>
        <v>0</v>
      </c>
      <c r="M46" s="204"/>
      <c r="P46" s="141"/>
      <c r="Q46" s="141"/>
      <c r="R46" s="141"/>
      <c r="S46" s="307"/>
    </row>
    <row r="47" spans="1:21" ht="13" customHeight="1" x14ac:dyDescent="0.35">
      <c r="A47" s="137"/>
      <c r="B47" s="321" t="s">
        <v>340</v>
      </c>
      <c r="C47" s="314" t="s">
        <v>213</v>
      </c>
      <c r="D47" s="292" t="s">
        <v>260</v>
      </c>
      <c r="E47" s="248"/>
      <c r="F47" s="265"/>
      <c r="G47" s="266"/>
      <c r="I47" s="193">
        <f>'Buss, flyg, sjöfart'!D78*'Buss, flyg, sjöfart'!B78</f>
        <v>0</v>
      </c>
      <c r="J47" s="204"/>
      <c r="K47" s="131"/>
      <c r="L47" s="205">
        <f>'Buss, flyg, sjöfart'!J78</f>
        <v>0</v>
      </c>
      <c r="M47" s="204"/>
      <c r="P47" s="141"/>
      <c r="Q47" s="141"/>
      <c r="R47" s="141"/>
      <c r="S47" s="307"/>
    </row>
    <row r="48" spans="1:21" ht="13" customHeight="1" x14ac:dyDescent="0.35">
      <c r="A48" s="137"/>
      <c r="B48" s="321" t="s">
        <v>341</v>
      </c>
      <c r="C48" s="317" t="s">
        <v>211</v>
      </c>
      <c r="D48" s="292" t="s">
        <v>260</v>
      </c>
      <c r="E48" s="248"/>
      <c r="F48" s="265"/>
      <c r="G48" s="266"/>
      <c r="I48" s="193">
        <f>'Buss, flyg, sjöfart'!D79*'Buss, flyg, sjöfart'!B79</f>
        <v>0</v>
      </c>
      <c r="J48" s="204"/>
      <c r="K48" s="131"/>
      <c r="L48" s="205">
        <f>'Buss, flyg, sjöfart'!J79</f>
        <v>0</v>
      </c>
      <c r="M48" s="204"/>
      <c r="P48" s="141"/>
      <c r="Q48" s="141"/>
      <c r="R48" s="141"/>
      <c r="S48" s="307"/>
    </row>
    <row r="49" spans="1:20" ht="13" customHeight="1" x14ac:dyDescent="0.35">
      <c r="A49" s="137"/>
      <c r="B49" s="321" t="s">
        <v>341</v>
      </c>
      <c r="C49" s="314" t="s">
        <v>214</v>
      </c>
      <c r="D49" s="292" t="s">
        <v>260</v>
      </c>
      <c r="E49" s="248"/>
      <c r="F49" s="265"/>
      <c r="G49" s="266"/>
      <c r="I49" s="193">
        <f>'Buss, flyg, sjöfart'!D80*'Buss, flyg, sjöfart'!B80</f>
        <v>0</v>
      </c>
      <c r="J49" s="204"/>
      <c r="K49" s="131"/>
      <c r="L49" s="205">
        <f>'Buss, flyg, sjöfart'!J80</f>
        <v>0</v>
      </c>
      <c r="M49" s="204"/>
      <c r="P49" s="141"/>
      <c r="Q49" s="141"/>
      <c r="R49" s="141"/>
      <c r="S49" s="307"/>
    </row>
    <row r="50" spans="1:20" ht="13" customHeight="1" x14ac:dyDescent="0.35">
      <c r="A50" s="137"/>
      <c r="B50" s="321" t="s">
        <v>342</v>
      </c>
      <c r="C50" s="318" t="s">
        <v>333</v>
      </c>
      <c r="D50" s="292" t="s">
        <v>260</v>
      </c>
      <c r="E50" s="248"/>
      <c r="F50" s="265"/>
      <c r="G50" s="266"/>
      <c r="I50" s="204"/>
      <c r="J50" s="204"/>
      <c r="K50" s="131"/>
      <c r="L50" s="204"/>
      <c r="M50" s="204"/>
      <c r="P50" s="141"/>
      <c r="Q50" s="141"/>
      <c r="R50" s="141"/>
      <c r="S50" s="307"/>
    </row>
    <row r="51" spans="1:20" ht="13" customHeight="1" thickBot="1" x14ac:dyDescent="0.4">
      <c r="A51" s="137"/>
      <c r="B51" s="322" t="s">
        <v>342</v>
      </c>
      <c r="C51" s="319" t="s">
        <v>300</v>
      </c>
      <c r="D51" s="311" t="s">
        <v>362</v>
      </c>
      <c r="E51" s="248"/>
      <c r="F51" s="304"/>
      <c r="G51" s="267"/>
      <c r="I51" s="359"/>
      <c r="J51" s="204"/>
      <c r="K51" s="251"/>
      <c r="L51" s="359"/>
      <c r="M51" s="362"/>
      <c r="N51" s="131"/>
      <c r="P51" s="141"/>
      <c r="Q51" s="141"/>
      <c r="R51" s="141"/>
      <c r="S51" s="307"/>
      <c r="T51" s="131"/>
    </row>
    <row r="52" spans="1:20" ht="13" customHeight="1" thickBot="1" x14ac:dyDescent="0.4">
      <c r="A52" s="137"/>
      <c r="B52" s="180"/>
      <c r="C52" s="180"/>
      <c r="D52" s="180"/>
      <c r="E52" s="180"/>
      <c r="F52" s="153"/>
      <c r="G52" s="153"/>
      <c r="H52" s="249"/>
      <c r="I52" s="246"/>
      <c r="J52" s="245"/>
      <c r="K52" s="250"/>
      <c r="L52" s="247"/>
      <c r="M52" s="247"/>
      <c r="P52" s="141"/>
      <c r="Q52" s="141"/>
      <c r="R52" s="141"/>
      <c r="S52" s="307"/>
    </row>
    <row r="53" spans="1:20" ht="13" customHeight="1" x14ac:dyDescent="0.35">
      <c r="A53" s="137"/>
      <c r="B53" s="344" t="s">
        <v>343</v>
      </c>
      <c r="C53" s="323" t="s">
        <v>0</v>
      </c>
      <c r="D53" s="291" t="s">
        <v>249</v>
      </c>
      <c r="E53" s="248"/>
      <c r="F53" s="268"/>
      <c r="G53" s="269"/>
      <c r="I53" s="193">
        <f>'Väg drivmedelsåtgång'!E3*'Väg drivmedelsåtgång'!B3</f>
        <v>0</v>
      </c>
      <c r="J53" s="192">
        <f>'Väg drivmedelsåtgång'!$E3*'Väg drivmedelsåtgång'!C3</f>
        <v>0</v>
      </c>
      <c r="K53" s="131"/>
      <c r="L53" s="205">
        <f>'Väg drivmedelsåtgång'!K3</f>
        <v>0</v>
      </c>
      <c r="M53" s="366">
        <f>'Väg drivmedelsåtgång'!L3</f>
        <v>0</v>
      </c>
      <c r="P53" s="141"/>
      <c r="Q53" s="141"/>
      <c r="R53" s="141"/>
      <c r="S53" s="307"/>
    </row>
    <row r="54" spans="1:20" ht="13" customHeight="1" x14ac:dyDescent="0.35">
      <c r="A54" s="137"/>
      <c r="B54" s="345" t="s">
        <v>343</v>
      </c>
      <c r="C54" s="324" t="s">
        <v>54</v>
      </c>
      <c r="D54" s="292" t="s">
        <v>249</v>
      </c>
      <c r="E54" s="248"/>
      <c r="F54" s="265"/>
      <c r="G54" s="270"/>
      <c r="I54" s="193">
        <f>'Väg drivmedelsåtgång'!E4*'Väg drivmedelsåtgång'!B4</f>
        <v>0</v>
      </c>
      <c r="J54" s="192">
        <f>'Väg drivmedelsåtgång'!$E4*'Väg drivmedelsåtgång'!C4</f>
        <v>0</v>
      </c>
      <c r="K54" s="131"/>
      <c r="L54" s="205">
        <f>'Väg drivmedelsåtgång'!K4</f>
        <v>0</v>
      </c>
      <c r="M54" s="366">
        <f>'Väg drivmedelsåtgång'!L4</f>
        <v>0</v>
      </c>
      <c r="P54" s="141"/>
      <c r="Q54" s="141"/>
      <c r="R54" s="141"/>
      <c r="S54" s="307"/>
    </row>
    <row r="55" spans="1:20" ht="13" customHeight="1" x14ac:dyDescent="0.35">
      <c r="A55" s="137"/>
      <c r="B55" s="345" t="s">
        <v>343</v>
      </c>
      <c r="C55" s="324" t="s">
        <v>250</v>
      </c>
      <c r="D55" s="292" t="s">
        <v>249</v>
      </c>
      <c r="E55" s="248"/>
      <c r="F55" s="265"/>
      <c r="G55" s="270"/>
      <c r="I55" s="193">
        <f>'Väg drivmedelsåtgång'!E5*'Väg drivmedelsåtgång'!B5</f>
        <v>0</v>
      </c>
      <c r="J55" s="192">
        <f>'Väg drivmedelsåtgång'!$E5*'Väg drivmedelsåtgång'!C5</f>
        <v>0</v>
      </c>
      <c r="K55" s="131"/>
      <c r="L55" s="205">
        <f>'Väg drivmedelsåtgång'!K5</f>
        <v>0</v>
      </c>
      <c r="M55" s="366">
        <f>'Väg drivmedelsåtgång'!L5</f>
        <v>0</v>
      </c>
      <c r="P55" s="141"/>
      <c r="Q55" s="141"/>
      <c r="R55" s="141"/>
      <c r="S55" s="307"/>
    </row>
    <row r="56" spans="1:20" ht="13" customHeight="1" x14ac:dyDescent="0.35">
      <c r="A56" s="137"/>
      <c r="B56" s="345" t="s">
        <v>343</v>
      </c>
      <c r="C56" s="324" t="s">
        <v>1</v>
      </c>
      <c r="D56" s="292" t="s">
        <v>249</v>
      </c>
      <c r="E56" s="248"/>
      <c r="F56" s="265"/>
      <c r="G56" s="270"/>
      <c r="I56" s="193">
        <f>'Väg drivmedelsåtgång'!E6*'Väg drivmedelsåtgång'!B6</f>
        <v>0</v>
      </c>
      <c r="J56" s="192">
        <f>'Väg drivmedelsåtgång'!$E6*'Väg drivmedelsåtgång'!C6</f>
        <v>0</v>
      </c>
      <c r="K56" s="131"/>
      <c r="L56" s="205">
        <f>'Väg drivmedelsåtgång'!K6</f>
        <v>0</v>
      </c>
      <c r="M56" s="366">
        <f>'Väg drivmedelsåtgång'!L6</f>
        <v>0</v>
      </c>
      <c r="P56" s="141"/>
      <c r="Q56" s="141"/>
      <c r="R56" s="141"/>
      <c r="S56" s="307"/>
    </row>
    <row r="57" spans="1:20" ht="13" customHeight="1" x14ac:dyDescent="0.35">
      <c r="A57" s="137"/>
      <c r="B57" s="345" t="s">
        <v>343</v>
      </c>
      <c r="C57" s="324" t="s">
        <v>73</v>
      </c>
      <c r="D57" s="292" t="s">
        <v>251</v>
      </c>
      <c r="E57" s="248"/>
      <c r="F57" s="265"/>
      <c r="G57" s="270"/>
      <c r="I57" s="193">
        <f>'Väg drivmedelsåtgång'!E7*'Väg drivmedelsåtgång'!B7</f>
        <v>0</v>
      </c>
      <c r="J57" s="192">
        <f>'Väg drivmedelsåtgång'!$E7*'Väg drivmedelsåtgång'!C7</f>
        <v>0</v>
      </c>
      <c r="K57" s="131"/>
      <c r="L57" s="205">
        <f>'Väg drivmedelsåtgång'!K7</f>
        <v>0</v>
      </c>
      <c r="M57" s="366">
        <f>'Väg drivmedelsåtgång'!L7</f>
        <v>0</v>
      </c>
      <c r="P57" s="141"/>
      <c r="Q57" s="141"/>
      <c r="R57" s="141"/>
      <c r="S57" s="307"/>
    </row>
    <row r="58" spans="1:20" ht="13" customHeight="1" x14ac:dyDescent="0.35">
      <c r="A58" s="137"/>
      <c r="B58" s="345" t="s">
        <v>343</v>
      </c>
      <c r="C58" s="324" t="s">
        <v>74</v>
      </c>
      <c r="D58" s="292" t="s">
        <v>251</v>
      </c>
      <c r="E58" s="248"/>
      <c r="F58" s="265"/>
      <c r="G58" s="270"/>
      <c r="I58" s="193">
        <f>'Väg drivmedelsåtgång'!E8*'Väg drivmedelsåtgång'!B8</f>
        <v>0</v>
      </c>
      <c r="J58" s="192">
        <f>'Väg drivmedelsåtgång'!$E8*'Väg drivmedelsåtgång'!C8</f>
        <v>0</v>
      </c>
      <c r="K58" s="131"/>
      <c r="L58" s="205">
        <f>'Väg drivmedelsåtgång'!K8</f>
        <v>0</v>
      </c>
      <c r="M58" s="366">
        <f>'Väg drivmedelsåtgång'!L8</f>
        <v>0</v>
      </c>
      <c r="P58" s="141"/>
      <c r="Q58" s="141"/>
      <c r="R58" s="141"/>
      <c r="S58" s="307"/>
    </row>
    <row r="59" spans="1:20" ht="13" customHeight="1" x14ac:dyDescent="0.35">
      <c r="A59" s="137"/>
      <c r="B59" s="346" t="s">
        <v>318</v>
      </c>
      <c r="C59" s="325" t="s">
        <v>0</v>
      </c>
      <c r="D59" s="292" t="s">
        <v>252</v>
      </c>
      <c r="E59" s="248"/>
      <c r="F59" s="265"/>
      <c r="G59" s="270"/>
      <c r="I59" s="193">
        <f>'Väg körsträcka'!E3*'Väg körsträcka'!B3</f>
        <v>0</v>
      </c>
      <c r="J59" s="192">
        <f>'Väg körsträcka'!E3*'Väg körsträcka'!C3</f>
        <v>0</v>
      </c>
      <c r="K59" s="131"/>
      <c r="L59" s="205">
        <f>'Väg körsträcka'!K3</f>
        <v>0</v>
      </c>
      <c r="M59" s="366">
        <f>'Väg körsträcka'!L3</f>
        <v>0</v>
      </c>
      <c r="P59" s="141"/>
      <c r="Q59" s="141"/>
      <c r="R59" s="141"/>
      <c r="S59" s="307"/>
    </row>
    <row r="60" spans="1:20" ht="13" customHeight="1" x14ac:dyDescent="0.35">
      <c r="A60" s="137"/>
      <c r="B60" s="346" t="s">
        <v>318</v>
      </c>
      <c r="C60" s="325" t="s">
        <v>63</v>
      </c>
      <c r="D60" s="292" t="s">
        <v>252</v>
      </c>
      <c r="E60" s="248"/>
      <c r="F60" s="265"/>
      <c r="G60" s="270"/>
      <c r="I60" s="193">
        <f>'Väg körsträcka'!E4*'Väg körsträcka'!B4</f>
        <v>0</v>
      </c>
      <c r="J60" s="192">
        <f>'Väg körsträcka'!E4*'Väg körsträcka'!C4</f>
        <v>0</v>
      </c>
      <c r="K60" s="131"/>
      <c r="L60" s="205">
        <f>'Väg körsträcka'!K4</f>
        <v>0</v>
      </c>
      <c r="M60" s="366">
        <f>'Väg körsträcka'!L4</f>
        <v>0</v>
      </c>
      <c r="P60" s="141"/>
      <c r="Q60" s="141"/>
      <c r="R60" s="141"/>
      <c r="S60" s="307"/>
    </row>
    <row r="61" spans="1:20" ht="13" customHeight="1" x14ac:dyDescent="0.35">
      <c r="A61" s="137"/>
      <c r="B61" s="346" t="s">
        <v>318</v>
      </c>
      <c r="C61" s="325" t="s">
        <v>66</v>
      </c>
      <c r="D61" s="292" t="s">
        <v>252</v>
      </c>
      <c r="E61" s="248"/>
      <c r="F61" s="265"/>
      <c r="G61" s="270"/>
      <c r="I61" s="193">
        <f>'Väg körsträcka'!E5*'Väg körsträcka'!B5</f>
        <v>0</v>
      </c>
      <c r="J61" s="192">
        <f>'Väg körsträcka'!E5*'Väg körsträcka'!C5</f>
        <v>0</v>
      </c>
      <c r="K61" s="131"/>
      <c r="L61" s="205">
        <f>'Väg körsträcka'!K5</f>
        <v>0</v>
      </c>
      <c r="M61" s="366">
        <f>'Väg körsträcka'!L5</f>
        <v>0</v>
      </c>
      <c r="P61" s="141"/>
      <c r="Q61" s="141"/>
      <c r="R61" s="141"/>
      <c r="S61" s="307"/>
    </row>
    <row r="62" spans="1:20" ht="13" customHeight="1" x14ac:dyDescent="0.35">
      <c r="A62" s="137"/>
      <c r="B62" s="346" t="s">
        <v>318</v>
      </c>
      <c r="C62" s="325" t="s">
        <v>253</v>
      </c>
      <c r="D62" s="292" t="s">
        <v>252</v>
      </c>
      <c r="E62" s="248"/>
      <c r="F62" s="265"/>
      <c r="G62" s="270"/>
      <c r="I62" s="193">
        <f>'Väg körsträcka'!E6*'Väg körsträcka'!B6</f>
        <v>0</v>
      </c>
      <c r="J62" s="192">
        <f>'Väg körsträcka'!E6*'Väg körsträcka'!C6</f>
        <v>0</v>
      </c>
      <c r="K62" s="131"/>
      <c r="L62" s="205">
        <f>'Väg körsträcka'!K6</f>
        <v>0</v>
      </c>
      <c r="M62" s="366">
        <f>'Väg körsträcka'!L6</f>
        <v>0</v>
      </c>
      <c r="P62" s="141"/>
      <c r="Q62" s="141"/>
      <c r="R62" s="141"/>
      <c r="S62" s="307"/>
    </row>
    <row r="63" spans="1:20" ht="13" customHeight="1" x14ac:dyDescent="0.35">
      <c r="A63" s="137"/>
      <c r="B63" s="346" t="s">
        <v>318</v>
      </c>
      <c r="C63" s="325" t="s">
        <v>254</v>
      </c>
      <c r="D63" s="292" t="s">
        <v>252</v>
      </c>
      <c r="E63" s="248"/>
      <c r="F63" s="265"/>
      <c r="G63" s="270"/>
      <c r="I63" s="193">
        <f>'Väg körsträcka'!E7*'Väg körsträcka'!B7</f>
        <v>0</v>
      </c>
      <c r="J63" s="192">
        <f>'Väg körsträcka'!E7*'Väg körsträcka'!C7</f>
        <v>0</v>
      </c>
      <c r="K63" s="131"/>
      <c r="L63" s="205">
        <f>'Väg körsträcka'!K7</f>
        <v>0</v>
      </c>
      <c r="M63" s="366">
        <f>'Väg körsträcka'!L7</f>
        <v>0</v>
      </c>
      <c r="P63" s="141"/>
      <c r="Q63" s="141"/>
      <c r="R63" s="141"/>
      <c r="S63" s="307"/>
    </row>
    <row r="64" spans="1:20" ht="13" customHeight="1" x14ac:dyDescent="0.35">
      <c r="A64" s="137"/>
      <c r="B64" s="346" t="s">
        <v>318</v>
      </c>
      <c r="C64" s="325" t="s">
        <v>64</v>
      </c>
      <c r="D64" s="292" t="s">
        <v>252</v>
      </c>
      <c r="E64" s="248"/>
      <c r="F64" s="265"/>
      <c r="G64" s="270"/>
      <c r="I64" s="193">
        <f>'Väg körsträcka'!E8*'Väg körsträcka'!B8</f>
        <v>0</v>
      </c>
      <c r="J64" s="192">
        <f>'Väg körsträcka'!E8*'Väg körsträcka'!C8</f>
        <v>0</v>
      </c>
      <c r="K64" s="131"/>
      <c r="L64" s="205">
        <f>'Väg körsträcka'!K8</f>
        <v>0</v>
      </c>
      <c r="M64" s="366">
        <f>'Väg körsträcka'!L8</f>
        <v>0</v>
      </c>
      <c r="P64" s="141"/>
      <c r="Q64" s="141"/>
      <c r="R64" s="141"/>
      <c r="S64" s="307"/>
    </row>
    <row r="65" spans="1:22" ht="13" customHeight="1" x14ac:dyDescent="0.35">
      <c r="A65" s="137"/>
      <c r="B65" s="346" t="s">
        <v>318</v>
      </c>
      <c r="C65" s="325" t="s">
        <v>65</v>
      </c>
      <c r="D65" s="292" t="s">
        <v>252</v>
      </c>
      <c r="E65" s="248"/>
      <c r="F65" s="265"/>
      <c r="G65" s="270"/>
      <c r="I65" s="193">
        <f>'Väg körsträcka'!E9*'Väg körsträcka'!B9</f>
        <v>0</v>
      </c>
      <c r="J65" s="192">
        <f>'Väg körsträcka'!E9*'Väg körsträcka'!C9</f>
        <v>0</v>
      </c>
      <c r="K65" s="131"/>
      <c r="L65" s="205">
        <f>'Väg körsträcka'!K9</f>
        <v>0</v>
      </c>
      <c r="M65" s="366">
        <f>'Väg körsträcka'!L9</f>
        <v>0</v>
      </c>
      <c r="P65" s="141"/>
      <c r="Q65" s="141"/>
      <c r="R65" s="141"/>
      <c r="S65" s="307"/>
    </row>
    <row r="66" spans="1:22" ht="13" customHeight="1" x14ac:dyDescent="0.35">
      <c r="A66" s="137"/>
      <c r="B66" s="346" t="s">
        <v>318</v>
      </c>
      <c r="C66" s="325" t="s">
        <v>69</v>
      </c>
      <c r="D66" s="292" t="s">
        <v>252</v>
      </c>
      <c r="E66" s="248"/>
      <c r="F66" s="265"/>
      <c r="G66" s="270"/>
      <c r="I66" s="193">
        <f>'Väg körsträcka'!E10*'Väg körsträcka'!B10</f>
        <v>0</v>
      </c>
      <c r="J66" s="192">
        <f>'Väg körsträcka'!E10*'Väg körsträcka'!C10</f>
        <v>0</v>
      </c>
      <c r="K66" s="131"/>
      <c r="L66" s="205">
        <f>'Väg körsträcka'!K10</f>
        <v>0</v>
      </c>
      <c r="M66" s="366">
        <f>'Väg körsträcka'!L10</f>
        <v>0</v>
      </c>
      <c r="P66" s="141"/>
      <c r="Q66" s="141"/>
      <c r="R66" s="141"/>
      <c r="S66" s="307"/>
    </row>
    <row r="67" spans="1:22" ht="13" customHeight="1" x14ac:dyDescent="0.35">
      <c r="A67" s="137"/>
      <c r="B67" s="347" t="s">
        <v>364</v>
      </c>
      <c r="C67" s="325" t="s">
        <v>329</v>
      </c>
      <c r="D67" s="292" t="s">
        <v>252</v>
      </c>
      <c r="E67" s="248"/>
      <c r="F67" s="265"/>
      <c r="G67" s="270"/>
      <c r="I67" s="193">
        <f>'Väg körsträcka'!E11*'Väg körsträcka'!B11</f>
        <v>0</v>
      </c>
      <c r="J67" s="192">
        <f>'Väg körsträcka'!E11*'Väg körsträcka'!C11</f>
        <v>0</v>
      </c>
      <c r="K67" s="131"/>
      <c r="L67" s="205">
        <f>'Väg körsträcka'!K11</f>
        <v>0</v>
      </c>
      <c r="M67" s="366">
        <f>'Väg körsträcka'!L11</f>
        <v>0</v>
      </c>
      <c r="P67" s="141"/>
      <c r="Q67" s="141"/>
      <c r="R67" s="141"/>
      <c r="S67" s="307"/>
    </row>
    <row r="68" spans="1:22" ht="13" customHeight="1" x14ac:dyDescent="0.35">
      <c r="A68" s="137"/>
      <c r="B68" s="347" t="s">
        <v>330</v>
      </c>
      <c r="C68" s="325" t="s">
        <v>0</v>
      </c>
      <c r="D68" s="292" t="s">
        <v>252</v>
      </c>
      <c r="E68" s="248"/>
      <c r="F68" s="265"/>
      <c r="G68" s="270"/>
      <c r="I68" s="193">
        <f>'Väg körsträcka'!E18*'Väg körsträcka'!B18</f>
        <v>0</v>
      </c>
      <c r="J68" s="192">
        <f>'Väg körsträcka'!E18*'Väg körsträcka'!C18</f>
        <v>0</v>
      </c>
      <c r="K68" s="131"/>
      <c r="L68" s="205">
        <f>'Väg körsträcka'!K18</f>
        <v>0</v>
      </c>
      <c r="M68" s="366">
        <f>'Väg körsträcka'!L18</f>
        <v>0</v>
      </c>
      <c r="P68" s="141"/>
      <c r="Q68" s="141"/>
      <c r="R68" s="141"/>
      <c r="S68" s="307"/>
    </row>
    <row r="69" spans="1:22" ht="13" customHeight="1" x14ac:dyDescent="0.35">
      <c r="A69" s="137"/>
      <c r="B69" s="347" t="s">
        <v>330</v>
      </c>
      <c r="C69" s="325" t="s">
        <v>54</v>
      </c>
      <c r="D69" s="292" t="s">
        <v>252</v>
      </c>
      <c r="E69" s="248"/>
      <c r="F69" s="265"/>
      <c r="G69" s="270"/>
      <c r="I69" s="193">
        <f>'Väg körsträcka'!E19*'Väg körsträcka'!B19</f>
        <v>0</v>
      </c>
      <c r="J69" s="192">
        <f>'Väg körsträcka'!E19*'Väg körsträcka'!C19</f>
        <v>0</v>
      </c>
      <c r="K69" s="131"/>
      <c r="L69" s="205">
        <f>'Väg körsträcka'!K19</f>
        <v>0</v>
      </c>
      <c r="M69" s="366">
        <f>'Väg körsträcka'!L19</f>
        <v>0</v>
      </c>
      <c r="P69" s="141"/>
      <c r="Q69" s="141"/>
      <c r="R69" s="141"/>
      <c r="S69" s="307"/>
    </row>
    <row r="70" spans="1:22" ht="13" customHeight="1" x14ac:dyDescent="0.35">
      <c r="A70" s="137"/>
      <c r="B70" s="347" t="s">
        <v>330</v>
      </c>
      <c r="C70" s="325" t="s">
        <v>331</v>
      </c>
      <c r="D70" s="292" t="s">
        <v>252</v>
      </c>
      <c r="E70" s="248"/>
      <c r="F70" s="265"/>
      <c r="G70" s="270"/>
      <c r="I70" s="193">
        <f>'Väg körsträcka'!E20*'Väg körsträcka'!B20</f>
        <v>0</v>
      </c>
      <c r="J70" s="192">
        <f>'Väg körsträcka'!E20*'Väg körsträcka'!C20</f>
        <v>0</v>
      </c>
      <c r="K70" s="131"/>
      <c r="L70" s="205">
        <f>'Väg körsträcka'!K20</f>
        <v>0</v>
      </c>
      <c r="M70" s="366">
        <f>'Väg körsträcka'!L20</f>
        <v>0</v>
      </c>
      <c r="P70" s="141"/>
      <c r="Q70" s="141"/>
      <c r="R70" s="141"/>
      <c r="S70" s="307"/>
    </row>
    <row r="71" spans="1:22" ht="13" customHeight="1" x14ac:dyDescent="0.35">
      <c r="A71" s="137"/>
      <c r="B71" s="347" t="s">
        <v>330</v>
      </c>
      <c r="C71" s="325" t="s">
        <v>259</v>
      </c>
      <c r="D71" s="292" t="s">
        <v>252</v>
      </c>
      <c r="E71" s="248"/>
      <c r="F71" s="265"/>
      <c r="G71" s="270"/>
      <c r="I71" s="193">
        <f>'Väg körsträcka'!E21*'Väg körsträcka'!B21</f>
        <v>0</v>
      </c>
      <c r="J71" s="192">
        <f>'Väg körsträcka'!E21*'Väg körsträcka'!C21</f>
        <v>0</v>
      </c>
      <c r="K71" s="131"/>
      <c r="L71" s="205">
        <f>'Väg körsträcka'!K21</f>
        <v>0</v>
      </c>
      <c r="M71" s="366">
        <f>'Väg körsträcka'!L21</f>
        <v>0</v>
      </c>
      <c r="P71" s="141"/>
      <c r="Q71" s="141"/>
      <c r="R71" s="141"/>
      <c r="S71" s="307"/>
    </row>
    <row r="72" spans="1:22" ht="13" customHeight="1" x14ac:dyDescent="0.35">
      <c r="A72" s="137"/>
      <c r="B72" s="347" t="s">
        <v>332</v>
      </c>
      <c r="C72" s="325" t="s">
        <v>54</v>
      </c>
      <c r="D72" s="292" t="s">
        <v>252</v>
      </c>
      <c r="E72" s="248"/>
      <c r="F72" s="265"/>
      <c r="G72" s="270"/>
      <c r="I72" s="193">
        <f>'Väg körsträcka'!E22*'Väg körsträcka'!B22</f>
        <v>0</v>
      </c>
      <c r="J72" s="192">
        <f>'Väg körsträcka'!E22*'Väg körsträcka'!C22</f>
        <v>0</v>
      </c>
      <c r="K72" s="131"/>
      <c r="L72" s="205">
        <f>'Väg körsträcka'!K22</f>
        <v>0</v>
      </c>
      <c r="M72" s="366">
        <f>'Väg körsträcka'!L22</f>
        <v>0</v>
      </c>
      <c r="P72" s="141"/>
      <c r="Q72" s="141"/>
      <c r="R72" s="141"/>
      <c r="S72" s="307"/>
    </row>
    <row r="73" spans="1:22" ht="13" customHeight="1" x14ac:dyDescent="0.35">
      <c r="A73" s="137"/>
      <c r="B73" s="347" t="s">
        <v>255</v>
      </c>
      <c r="C73" s="326" t="s">
        <v>256</v>
      </c>
      <c r="D73" s="292" t="s">
        <v>252</v>
      </c>
      <c r="E73" s="248"/>
      <c r="F73" s="265"/>
      <c r="G73" s="271"/>
      <c r="I73" s="193">
        <f>'Väg Taxi'!F3*'Väg Taxi'!B3</f>
        <v>0</v>
      </c>
      <c r="J73" s="204"/>
      <c r="K73" s="131"/>
      <c r="L73" s="205">
        <f>'Väg Taxi'!L3</f>
        <v>0</v>
      </c>
      <c r="M73" s="204"/>
      <c r="P73" s="141"/>
      <c r="Q73" s="141"/>
      <c r="R73" s="141"/>
      <c r="S73" s="307"/>
    </row>
    <row r="74" spans="1:22" ht="13" customHeight="1" x14ac:dyDescent="0.35">
      <c r="A74" s="137"/>
      <c r="B74" s="347" t="s">
        <v>255</v>
      </c>
      <c r="C74" s="326" t="s">
        <v>256</v>
      </c>
      <c r="D74" s="292" t="s">
        <v>89</v>
      </c>
      <c r="E74" s="248"/>
      <c r="F74" s="265"/>
      <c r="G74" s="271"/>
      <c r="I74" s="193">
        <f>'Väg Taxi'!F4*'Väg Taxi'!C4</f>
        <v>0</v>
      </c>
      <c r="J74" s="204"/>
      <c r="K74" s="131"/>
      <c r="L74" s="205">
        <f>'Väg Taxi'!L4</f>
        <v>0</v>
      </c>
      <c r="M74" s="204"/>
      <c r="P74" s="141"/>
      <c r="Q74" s="141"/>
      <c r="R74" s="141"/>
      <c r="S74" s="307"/>
    </row>
    <row r="75" spans="1:22" ht="13" customHeight="1" x14ac:dyDescent="0.35">
      <c r="A75" s="137"/>
      <c r="B75" s="347" t="s">
        <v>255</v>
      </c>
      <c r="C75" s="326" t="s">
        <v>256</v>
      </c>
      <c r="D75" s="292" t="s">
        <v>257</v>
      </c>
      <c r="E75" s="248"/>
      <c r="F75" s="265"/>
      <c r="G75" s="271"/>
      <c r="I75" s="193">
        <f>'Väg Taxi'!F5*'Väg Taxi'!D5</f>
        <v>0</v>
      </c>
      <c r="J75" s="204"/>
      <c r="K75" s="131"/>
      <c r="L75" s="205">
        <f>'Väg Taxi'!L5</f>
        <v>0</v>
      </c>
      <c r="M75" s="204"/>
      <c r="P75" s="141"/>
      <c r="Q75" s="141"/>
      <c r="R75" s="141"/>
      <c r="S75" s="307"/>
    </row>
    <row r="76" spans="1:22" ht="13" customHeight="1" x14ac:dyDescent="0.35">
      <c r="A76" s="137"/>
      <c r="B76" s="347" t="s">
        <v>255</v>
      </c>
      <c r="C76" s="326" t="s">
        <v>258</v>
      </c>
      <c r="D76" s="292" t="s">
        <v>252</v>
      </c>
      <c r="E76" s="248"/>
      <c r="F76" s="265"/>
      <c r="G76" s="271"/>
      <c r="I76" s="193">
        <f>'Väg Taxi'!F11*'Väg Taxi'!B11</f>
        <v>0</v>
      </c>
      <c r="J76" s="204"/>
      <c r="K76" s="131"/>
      <c r="L76" s="205">
        <f>'Väg Taxi'!L11</f>
        <v>0</v>
      </c>
      <c r="M76" s="204"/>
      <c r="P76" s="141"/>
      <c r="Q76" s="141"/>
      <c r="R76" s="141"/>
      <c r="S76" s="307"/>
    </row>
    <row r="77" spans="1:22" ht="13" customHeight="1" x14ac:dyDescent="0.35">
      <c r="A77" s="137"/>
      <c r="B77" s="347" t="s">
        <v>255</v>
      </c>
      <c r="C77" s="326" t="s">
        <v>258</v>
      </c>
      <c r="D77" s="292" t="s">
        <v>89</v>
      </c>
      <c r="E77" s="248"/>
      <c r="F77" s="265"/>
      <c r="G77" s="271"/>
      <c r="I77" s="193">
        <f>'Väg Taxi'!F12*'Väg Taxi'!C12</f>
        <v>0</v>
      </c>
      <c r="J77" s="204"/>
      <c r="K77" s="131"/>
      <c r="L77" s="205">
        <f>'Väg Taxi'!L12</f>
        <v>0</v>
      </c>
      <c r="M77" s="204"/>
      <c r="P77" s="141"/>
      <c r="Q77" s="141"/>
      <c r="R77" s="141"/>
      <c r="S77" s="307"/>
    </row>
    <row r="78" spans="1:22" ht="13" customHeight="1" thickBot="1" x14ac:dyDescent="0.4">
      <c r="A78" s="137"/>
      <c r="B78" s="348" t="s">
        <v>255</v>
      </c>
      <c r="C78" s="327" t="s">
        <v>258</v>
      </c>
      <c r="D78" s="293" t="s">
        <v>257</v>
      </c>
      <c r="E78" s="248"/>
      <c r="F78" s="272"/>
      <c r="G78" s="273"/>
      <c r="I78" s="193">
        <f>'Väg Taxi'!F13*'Väg Taxi'!D13</f>
        <v>0</v>
      </c>
      <c r="J78" s="204"/>
      <c r="K78" s="131"/>
      <c r="L78" s="205">
        <f>'Väg Taxi'!L13</f>
        <v>0</v>
      </c>
      <c r="M78" s="204"/>
      <c r="N78" s="131"/>
      <c r="P78" s="141"/>
      <c r="Q78" s="141"/>
      <c r="R78" s="141"/>
      <c r="S78" s="307"/>
      <c r="T78" s="131"/>
      <c r="U78" s="131"/>
      <c r="V78" s="131"/>
    </row>
    <row r="79" spans="1:22" ht="13" customHeight="1" x14ac:dyDescent="0.35">
      <c r="A79" s="137"/>
      <c r="B79" s="260"/>
      <c r="C79" s="130"/>
      <c r="D79" s="261"/>
      <c r="E79" s="262"/>
      <c r="G79" s="12"/>
      <c r="I79" s="131"/>
      <c r="J79" s="131"/>
      <c r="K79" s="131"/>
      <c r="L79" s="131"/>
      <c r="M79" s="131"/>
      <c r="P79" s="141"/>
      <c r="Q79" s="141"/>
      <c r="R79" s="141"/>
      <c r="S79" s="307"/>
    </row>
    <row r="80" spans="1:22" ht="12.75" customHeight="1" thickBot="1" x14ac:dyDescent="0.4">
      <c r="A80" s="137"/>
      <c r="B80" s="260"/>
      <c r="C80" s="130"/>
      <c r="D80" s="261"/>
      <c r="E80" s="279"/>
      <c r="G80" s="12"/>
      <c r="I80" s="131"/>
      <c r="J80" s="131"/>
      <c r="K80" s="131"/>
      <c r="L80" s="131"/>
      <c r="M80" s="131"/>
      <c r="P80" s="141"/>
      <c r="Q80" s="141"/>
      <c r="R80" s="141"/>
      <c r="S80" s="307"/>
    </row>
    <row r="81" spans="1:19" ht="13" customHeight="1" x14ac:dyDescent="0.35">
      <c r="A81" s="137"/>
      <c r="B81" s="320" t="s">
        <v>15</v>
      </c>
      <c r="C81" s="328" t="s">
        <v>67</v>
      </c>
      <c r="D81" s="280" t="s">
        <v>260</v>
      </c>
      <c r="E81" s="282" t="s">
        <v>155</v>
      </c>
      <c r="F81" s="268"/>
      <c r="G81" s="276"/>
      <c r="I81" s="193">
        <f>Spårtrafik!C3*Spårtrafik!C18</f>
        <v>0</v>
      </c>
      <c r="J81" s="204"/>
      <c r="K81" s="131"/>
      <c r="L81" s="205">
        <f>Spårtrafik!D18</f>
        <v>0</v>
      </c>
      <c r="M81" s="204"/>
      <c r="N81" s="141"/>
      <c r="P81" s="141"/>
      <c r="Q81" s="141"/>
      <c r="R81" s="141"/>
      <c r="S81" s="307"/>
    </row>
    <row r="82" spans="1:19" ht="13" customHeight="1" x14ac:dyDescent="0.35">
      <c r="A82" s="137"/>
      <c r="B82" s="321" t="s">
        <v>15</v>
      </c>
      <c r="C82" s="329" t="s">
        <v>263</v>
      </c>
      <c r="D82" s="244" t="s">
        <v>260</v>
      </c>
      <c r="E82" s="255" t="s">
        <v>155</v>
      </c>
      <c r="F82" s="277"/>
      <c r="G82" s="278"/>
      <c r="I82" s="257">
        <f>Spårtrafik!C4*Spårtrafik!C19</f>
        <v>0</v>
      </c>
      <c r="J82" s="258"/>
      <c r="K82" s="131"/>
      <c r="L82" s="259">
        <f>Spårtrafik!D19</f>
        <v>0</v>
      </c>
      <c r="M82" s="258"/>
      <c r="N82" s="141"/>
      <c r="P82" s="141"/>
      <c r="Q82" s="141"/>
      <c r="R82" s="141"/>
      <c r="S82" s="307"/>
    </row>
    <row r="83" spans="1:19" ht="13" customHeight="1" x14ac:dyDescent="0.35">
      <c r="A83" s="137"/>
      <c r="B83" s="321" t="s">
        <v>15</v>
      </c>
      <c r="C83" s="329" t="s">
        <v>85</v>
      </c>
      <c r="D83" s="244" t="s">
        <v>260</v>
      </c>
      <c r="E83" s="255" t="s">
        <v>155</v>
      </c>
      <c r="F83" s="277"/>
      <c r="G83" s="271"/>
      <c r="I83" s="193">
        <f>Spårtrafik!C5*Spårtrafik!C20</f>
        <v>0</v>
      </c>
      <c r="J83" s="204"/>
      <c r="K83" s="131"/>
      <c r="L83" s="205">
        <f>Spårtrafik!D20</f>
        <v>0</v>
      </c>
      <c r="M83" s="204"/>
      <c r="N83" s="141"/>
      <c r="P83" s="141"/>
      <c r="Q83" s="141"/>
      <c r="R83" s="141"/>
      <c r="S83" s="307"/>
    </row>
    <row r="84" spans="1:19" ht="13" customHeight="1" x14ac:dyDescent="0.35">
      <c r="A84" s="137"/>
      <c r="B84" s="321" t="s">
        <v>15</v>
      </c>
      <c r="C84" s="329" t="s">
        <v>86</v>
      </c>
      <c r="D84" s="244" t="s">
        <v>260</v>
      </c>
      <c r="E84" s="255" t="s">
        <v>155</v>
      </c>
      <c r="F84" s="277"/>
      <c r="G84" s="271"/>
      <c r="I84" s="193">
        <f>Spårtrafik!C6*Spårtrafik!C21</f>
        <v>0</v>
      </c>
      <c r="J84" s="204"/>
      <c r="K84" s="131"/>
      <c r="L84" s="205">
        <f>Spårtrafik!D21</f>
        <v>0</v>
      </c>
      <c r="M84" s="204"/>
      <c r="N84" s="141"/>
      <c r="P84" s="141"/>
      <c r="Q84" s="141"/>
      <c r="R84" s="141"/>
      <c r="S84" s="307"/>
    </row>
    <row r="85" spans="1:19" ht="13" customHeight="1" x14ac:dyDescent="0.35">
      <c r="A85" s="137"/>
      <c r="B85" s="321" t="s">
        <v>15</v>
      </c>
      <c r="C85" s="329" t="s">
        <v>68</v>
      </c>
      <c r="D85" s="244" t="s">
        <v>260</v>
      </c>
      <c r="E85" s="255" t="s">
        <v>155</v>
      </c>
      <c r="F85" s="277"/>
      <c r="G85" s="271"/>
      <c r="I85" s="193">
        <f>Spårtrafik!C7*Spårtrafik!C22</f>
        <v>0</v>
      </c>
      <c r="J85" s="204"/>
      <c r="K85" s="131"/>
      <c r="L85" s="205">
        <f>Spårtrafik!D22</f>
        <v>0</v>
      </c>
      <c r="M85" s="204"/>
      <c r="N85" s="141"/>
      <c r="P85" s="141"/>
      <c r="Q85" s="141"/>
      <c r="R85" s="141"/>
      <c r="S85" s="307"/>
    </row>
    <row r="86" spans="1:19" ht="13" customHeight="1" x14ac:dyDescent="0.35">
      <c r="A86" s="137"/>
      <c r="B86" s="321" t="s">
        <v>15</v>
      </c>
      <c r="C86" s="329" t="s">
        <v>82</v>
      </c>
      <c r="D86" s="244" t="s">
        <v>260</v>
      </c>
      <c r="E86" s="255" t="s">
        <v>155</v>
      </c>
      <c r="F86" s="277"/>
      <c r="G86" s="271"/>
      <c r="I86" s="193">
        <f>Spårtrafik!C8*Spårtrafik!C23</f>
        <v>0</v>
      </c>
      <c r="J86" s="204"/>
      <c r="K86" s="131"/>
      <c r="L86" s="205">
        <f>Spårtrafik!D23</f>
        <v>0</v>
      </c>
      <c r="M86" s="204"/>
      <c r="N86" s="141"/>
      <c r="P86" s="141"/>
      <c r="Q86" s="141"/>
      <c r="R86" s="141"/>
      <c r="S86" s="307"/>
    </row>
    <row r="87" spans="1:19" ht="13" customHeight="1" x14ac:dyDescent="0.35">
      <c r="A87" s="137"/>
      <c r="B87" s="321" t="s">
        <v>15</v>
      </c>
      <c r="C87" s="329" t="s">
        <v>79</v>
      </c>
      <c r="D87" s="244" t="s">
        <v>260</v>
      </c>
      <c r="E87" s="255" t="s">
        <v>155</v>
      </c>
      <c r="F87" s="277"/>
      <c r="G87" s="271"/>
      <c r="I87" s="193">
        <f>Spårtrafik!C9*Spårtrafik!C24</f>
        <v>0</v>
      </c>
      <c r="J87" s="204"/>
      <c r="K87" s="131"/>
      <c r="L87" s="205">
        <f>Spårtrafik!D24</f>
        <v>0</v>
      </c>
      <c r="M87" s="204"/>
      <c r="N87" s="141"/>
      <c r="P87" s="141"/>
      <c r="Q87" s="141"/>
      <c r="R87" s="141"/>
      <c r="S87" s="307"/>
    </row>
    <row r="88" spans="1:19" ht="13" customHeight="1" x14ac:dyDescent="0.35">
      <c r="A88" s="137"/>
      <c r="B88" s="321" t="s">
        <v>15</v>
      </c>
      <c r="C88" s="329" t="s">
        <v>229</v>
      </c>
      <c r="D88" s="244" t="s">
        <v>260</v>
      </c>
      <c r="E88" s="255" t="s">
        <v>155</v>
      </c>
      <c r="F88" s="277"/>
      <c r="G88" s="271"/>
      <c r="I88" s="193">
        <f>Spårtrafik!C10*Spårtrafik!C25</f>
        <v>0</v>
      </c>
      <c r="J88" s="204"/>
      <c r="K88" s="131"/>
      <c r="L88" s="205">
        <f>Spårtrafik!D25</f>
        <v>0</v>
      </c>
      <c r="M88" s="204"/>
      <c r="N88" s="141"/>
      <c r="P88" s="141"/>
      <c r="Q88" s="141"/>
      <c r="R88" s="141"/>
      <c r="S88" s="307"/>
    </row>
    <row r="89" spans="1:19" ht="13" customHeight="1" thickBot="1" x14ac:dyDescent="0.4">
      <c r="A89" s="137"/>
      <c r="B89" s="321" t="s">
        <v>15</v>
      </c>
      <c r="C89" s="330" t="s">
        <v>230</v>
      </c>
      <c r="D89" s="281" t="s">
        <v>260</v>
      </c>
      <c r="E89" s="283" t="s">
        <v>155</v>
      </c>
      <c r="F89" s="277"/>
      <c r="G89" s="273"/>
      <c r="I89" s="193">
        <f>Spårtrafik!C11*Spårtrafik!C26</f>
        <v>0</v>
      </c>
      <c r="J89" s="204"/>
      <c r="K89" s="131"/>
      <c r="L89" s="205">
        <f>Spårtrafik!D26</f>
        <v>0</v>
      </c>
      <c r="M89" s="204"/>
      <c r="N89" s="141"/>
      <c r="P89" s="141"/>
      <c r="Q89" s="141"/>
      <c r="R89" s="141"/>
      <c r="S89" s="307"/>
    </row>
    <row r="90" spans="1:19" ht="13" customHeight="1" x14ac:dyDescent="0.35">
      <c r="A90" s="137"/>
      <c r="B90" s="320" t="s">
        <v>15</v>
      </c>
      <c r="C90" s="328" t="s">
        <v>67</v>
      </c>
      <c r="D90" s="280" t="s">
        <v>260</v>
      </c>
      <c r="E90" s="282" t="s">
        <v>216</v>
      </c>
      <c r="F90" s="268"/>
      <c r="G90" s="276"/>
      <c r="I90" s="193">
        <f>Spårtrafik!D3*Spårtrafik!G18</f>
        <v>0</v>
      </c>
      <c r="J90" s="204"/>
      <c r="K90" s="131"/>
      <c r="L90" s="205">
        <f>Spårtrafik!H18</f>
        <v>0</v>
      </c>
      <c r="M90" s="204"/>
      <c r="N90" s="141"/>
      <c r="P90" s="141"/>
      <c r="Q90" s="141"/>
      <c r="R90" s="141"/>
      <c r="S90" s="307"/>
    </row>
    <row r="91" spans="1:19" ht="13" customHeight="1" x14ac:dyDescent="0.35">
      <c r="A91" s="137"/>
      <c r="B91" s="321" t="s">
        <v>15</v>
      </c>
      <c r="C91" s="329" t="s">
        <v>263</v>
      </c>
      <c r="D91" s="244" t="s">
        <v>260</v>
      </c>
      <c r="E91" s="255" t="s">
        <v>216</v>
      </c>
      <c r="F91" s="265"/>
      <c r="G91" s="271"/>
      <c r="I91" s="193">
        <f>Spårtrafik!D4*Spårtrafik!G19</f>
        <v>0</v>
      </c>
      <c r="J91" s="204"/>
      <c r="K91" s="131"/>
      <c r="L91" s="205">
        <f>Spårtrafik!H19</f>
        <v>0</v>
      </c>
      <c r="M91" s="204"/>
      <c r="N91" s="141"/>
      <c r="P91" s="141"/>
      <c r="Q91" s="141"/>
      <c r="R91" s="141"/>
      <c r="S91" s="307"/>
    </row>
    <row r="92" spans="1:19" ht="13" customHeight="1" x14ac:dyDescent="0.35">
      <c r="A92" s="137"/>
      <c r="B92" s="321" t="s">
        <v>15</v>
      </c>
      <c r="C92" s="329" t="s">
        <v>85</v>
      </c>
      <c r="D92" s="244" t="s">
        <v>260</v>
      </c>
      <c r="E92" s="255" t="s">
        <v>216</v>
      </c>
      <c r="F92" s="265"/>
      <c r="G92" s="271"/>
      <c r="I92" s="193">
        <f>Spårtrafik!D5*Spårtrafik!G20</f>
        <v>0</v>
      </c>
      <c r="J92" s="204"/>
      <c r="K92" s="131"/>
      <c r="L92" s="205">
        <f>Spårtrafik!H20</f>
        <v>0</v>
      </c>
      <c r="M92" s="204"/>
      <c r="N92" s="141"/>
      <c r="P92" s="141"/>
      <c r="Q92" s="141"/>
      <c r="R92" s="141"/>
      <c r="S92" s="307"/>
    </row>
    <row r="93" spans="1:19" ht="13" customHeight="1" x14ac:dyDescent="0.35">
      <c r="A93" s="137"/>
      <c r="B93" s="321" t="s">
        <v>15</v>
      </c>
      <c r="C93" s="329" t="s">
        <v>86</v>
      </c>
      <c r="D93" s="244" t="s">
        <v>260</v>
      </c>
      <c r="E93" s="255" t="s">
        <v>216</v>
      </c>
      <c r="F93" s="265"/>
      <c r="G93" s="271"/>
      <c r="I93" s="193">
        <f>Spårtrafik!D6*Spårtrafik!G21</f>
        <v>0</v>
      </c>
      <c r="J93" s="204"/>
      <c r="K93" s="131"/>
      <c r="L93" s="205">
        <f>Spårtrafik!H21</f>
        <v>0</v>
      </c>
      <c r="M93" s="204"/>
      <c r="N93" s="141"/>
      <c r="P93" s="141"/>
      <c r="Q93" s="141"/>
      <c r="R93" s="141"/>
      <c r="S93" s="307"/>
    </row>
    <row r="94" spans="1:19" ht="13" customHeight="1" x14ac:dyDescent="0.35">
      <c r="A94" s="137"/>
      <c r="B94" s="321" t="s">
        <v>15</v>
      </c>
      <c r="C94" s="329" t="s">
        <v>68</v>
      </c>
      <c r="D94" s="244" t="s">
        <v>260</v>
      </c>
      <c r="E94" s="255" t="s">
        <v>216</v>
      </c>
      <c r="F94" s="265"/>
      <c r="G94" s="271"/>
      <c r="I94" s="193">
        <f>Spårtrafik!D7*Spårtrafik!G22</f>
        <v>0</v>
      </c>
      <c r="J94" s="204"/>
      <c r="K94" s="131"/>
      <c r="L94" s="205">
        <f>Spårtrafik!H22</f>
        <v>0</v>
      </c>
      <c r="M94" s="204"/>
      <c r="N94" s="141"/>
      <c r="P94" s="141"/>
      <c r="Q94" s="141"/>
      <c r="R94" s="141"/>
      <c r="S94" s="307"/>
    </row>
    <row r="95" spans="1:19" ht="13" customHeight="1" x14ac:dyDescent="0.35">
      <c r="A95" s="137"/>
      <c r="B95" s="321" t="s">
        <v>15</v>
      </c>
      <c r="C95" s="329" t="s">
        <v>82</v>
      </c>
      <c r="D95" s="244" t="s">
        <v>260</v>
      </c>
      <c r="E95" s="255" t="s">
        <v>216</v>
      </c>
      <c r="F95" s="265"/>
      <c r="G95" s="271"/>
      <c r="I95" s="193">
        <f>Spårtrafik!D8*Spårtrafik!G23</f>
        <v>0</v>
      </c>
      <c r="J95" s="204"/>
      <c r="K95" s="131"/>
      <c r="L95" s="205">
        <f>Spårtrafik!H23</f>
        <v>0</v>
      </c>
      <c r="M95" s="204"/>
      <c r="N95" s="141"/>
      <c r="P95" s="141"/>
      <c r="Q95" s="141"/>
      <c r="R95" s="141"/>
      <c r="S95" s="307"/>
    </row>
    <row r="96" spans="1:19" ht="13" customHeight="1" x14ac:dyDescent="0.35">
      <c r="A96" s="137"/>
      <c r="B96" s="321" t="s">
        <v>15</v>
      </c>
      <c r="C96" s="329" t="s">
        <v>79</v>
      </c>
      <c r="D96" s="244" t="s">
        <v>260</v>
      </c>
      <c r="E96" s="255" t="s">
        <v>216</v>
      </c>
      <c r="F96" s="265"/>
      <c r="G96" s="271"/>
      <c r="I96" s="193">
        <f>Spårtrafik!D9*Spårtrafik!G24</f>
        <v>0</v>
      </c>
      <c r="J96" s="204"/>
      <c r="K96" s="131"/>
      <c r="L96" s="205">
        <f>Spårtrafik!H24</f>
        <v>0</v>
      </c>
      <c r="M96" s="204"/>
      <c r="N96" s="141"/>
      <c r="P96" s="141"/>
      <c r="Q96" s="141"/>
      <c r="R96" s="141"/>
      <c r="S96" s="307"/>
    </row>
    <row r="97" spans="1:19" ht="13" customHeight="1" x14ac:dyDescent="0.35">
      <c r="A97" s="137"/>
      <c r="B97" s="321" t="s">
        <v>15</v>
      </c>
      <c r="C97" s="329" t="s">
        <v>229</v>
      </c>
      <c r="D97" s="244" t="s">
        <v>260</v>
      </c>
      <c r="E97" s="255" t="s">
        <v>216</v>
      </c>
      <c r="F97" s="265"/>
      <c r="G97" s="271"/>
      <c r="I97" s="193">
        <f>Spårtrafik!D10*Spårtrafik!G25</f>
        <v>0</v>
      </c>
      <c r="J97" s="204"/>
      <c r="K97" s="131"/>
      <c r="L97" s="205">
        <f>Spårtrafik!H25</f>
        <v>0</v>
      </c>
      <c r="M97" s="204"/>
      <c r="N97" s="141"/>
      <c r="P97" s="141"/>
      <c r="Q97" s="141"/>
      <c r="R97" s="141"/>
      <c r="S97" s="307"/>
    </row>
    <row r="98" spans="1:19" ht="13" customHeight="1" thickBot="1" x14ac:dyDescent="0.4">
      <c r="A98" s="137"/>
      <c r="B98" s="321" t="s">
        <v>15</v>
      </c>
      <c r="C98" s="330" t="s">
        <v>230</v>
      </c>
      <c r="D98" s="281" t="s">
        <v>260</v>
      </c>
      <c r="E98" s="283" t="s">
        <v>216</v>
      </c>
      <c r="F98" s="265"/>
      <c r="G98" s="273"/>
      <c r="I98" s="193">
        <f>Spårtrafik!D11*Spårtrafik!G26</f>
        <v>0</v>
      </c>
      <c r="J98" s="204"/>
      <c r="K98" s="131"/>
      <c r="L98" s="205">
        <f>Spårtrafik!H26</f>
        <v>0</v>
      </c>
      <c r="M98" s="204"/>
      <c r="N98" s="141"/>
      <c r="P98" s="141"/>
      <c r="Q98" s="141"/>
      <c r="R98" s="141"/>
      <c r="S98" s="307"/>
    </row>
    <row r="99" spans="1:19" ht="13" customHeight="1" x14ac:dyDescent="0.35">
      <c r="A99" s="137"/>
      <c r="B99" s="320" t="s">
        <v>15</v>
      </c>
      <c r="C99" s="328" t="s">
        <v>67</v>
      </c>
      <c r="D99" s="280" t="s">
        <v>260</v>
      </c>
      <c r="E99" s="284" t="s">
        <v>145</v>
      </c>
      <c r="F99" s="268"/>
      <c r="G99" s="276"/>
      <c r="I99" s="193">
        <f>Spårtrafik!E3*Spårtrafik!K18</f>
        <v>0</v>
      </c>
      <c r="J99" s="204"/>
      <c r="K99" s="131"/>
      <c r="L99" s="205">
        <f>Spårtrafik!L18</f>
        <v>0</v>
      </c>
      <c r="M99" s="204"/>
      <c r="N99" s="141"/>
      <c r="P99" s="141"/>
      <c r="Q99" s="141"/>
      <c r="R99" s="141"/>
      <c r="S99" s="307"/>
    </row>
    <row r="100" spans="1:19" ht="13" customHeight="1" x14ac:dyDescent="0.35">
      <c r="A100" s="137"/>
      <c r="B100" s="321" t="s">
        <v>15</v>
      </c>
      <c r="C100" s="329" t="s">
        <v>263</v>
      </c>
      <c r="D100" s="244" t="s">
        <v>260</v>
      </c>
      <c r="E100" s="256" t="s">
        <v>145</v>
      </c>
      <c r="F100" s="265"/>
      <c r="G100" s="271"/>
      <c r="I100" s="193">
        <f>Spårtrafik!E4*Spårtrafik!K19</f>
        <v>0</v>
      </c>
      <c r="J100" s="204"/>
      <c r="K100" s="131"/>
      <c r="L100" s="205">
        <f>Spårtrafik!L19</f>
        <v>0</v>
      </c>
      <c r="M100" s="204"/>
      <c r="N100" s="141"/>
      <c r="P100" s="141"/>
      <c r="Q100" s="141"/>
      <c r="R100" s="141"/>
      <c r="S100" s="307"/>
    </row>
    <row r="101" spans="1:19" ht="13" customHeight="1" x14ac:dyDescent="0.35">
      <c r="A101" s="137"/>
      <c r="B101" s="321" t="s">
        <v>15</v>
      </c>
      <c r="C101" s="329" t="s">
        <v>85</v>
      </c>
      <c r="D101" s="244" t="s">
        <v>260</v>
      </c>
      <c r="E101" s="256" t="s">
        <v>145</v>
      </c>
      <c r="F101" s="265"/>
      <c r="G101" s="271"/>
      <c r="I101" s="193">
        <f>Spårtrafik!E5*Spårtrafik!K20</f>
        <v>0</v>
      </c>
      <c r="J101" s="204"/>
      <c r="K101" s="131"/>
      <c r="L101" s="205">
        <f>Spårtrafik!L20</f>
        <v>0</v>
      </c>
      <c r="M101" s="204"/>
      <c r="N101" s="141"/>
      <c r="P101" s="141"/>
      <c r="Q101" s="141"/>
      <c r="R101" s="141"/>
      <c r="S101" s="307"/>
    </row>
    <row r="102" spans="1:19" ht="13" customHeight="1" x14ac:dyDescent="0.35">
      <c r="A102" s="137"/>
      <c r="B102" s="321" t="s">
        <v>15</v>
      </c>
      <c r="C102" s="329" t="s">
        <v>86</v>
      </c>
      <c r="D102" s="244" t="s">
        <v>260</v>
      </c>
      <c r="E102" s="256" t="s">
        <v>145</v>
      </c>
      <c r="F102" s="265"/>
      <c r="G102" s="271"/>
      <c r="I102" s="193">
        <f>Spårtrafik!E6*Spårtrafik!K21</f>
        <v>0</v>
      </c>
      <c r="J102" s="204"/>
      <c r="K102" s="131"/>
      <c r="L102" s="205">
        <f>Spårtrafik!L21</f>
        <v>0</v>
      </c>
      <c r="M102" s="204"/>
      <c r="N102" s="141"/>
      <c r="P102" s="141"/>
      <c r="Q102" s="141"/>
      <c r="R102" s="141"/>
      <c r="S102" s="307"/>
    </row>
    <row r="103" spans="1:19" ht="13" customHeight="1" x14ac:dyDescent="0.35">
      <c r="A103" s="137"/>
      <c r="B103" s="321" t="s">
        <v>15</v>
      </c>
      <c r="C103" s="329" t="s">
        <v>68</v>
      </c>
      <c r="D103" s="244" t="s">
        <v>260</v>
      </c>
      <c r="E103" s="256" t="s">
        <v>145</v>
      </c>
      <c r="F103" s="265"/>
      <c r="G103" s="271"/>
      <c r="I103" s="193">
        <f>Spårtrafik!E7*Spårtrafik!K22</f>
        <v>0</v>
      </c>
      <c r="J103" s="204"/>
      <c r="K103" s="131"/>
      <c r="L103" s="205">
        <f>Spårtrafik!L22</f>
        <v>0</v>
      </c>
      <c r="M103" s="204"/>
      <c r="N103" s="141"/>
      <c r="P103" s="141"/>
      <c r="Q103" s="141"/>
      <c r="R103" s="141"/>
      <c r="S103" s="307"/>
    </row>
    <row r="104" spans="1:19" ht="13" customHeight="1" x14ac:dyDescent="0.35">
      <c r="A104" s="137"/>
      <c r="B104" s="321" t="s">
        <v>15</v>
      </c>
      <c r="C104" s="329" t="s">
        <v>82</v>
      </c>
      <c r="D104" s="244" t="s">
        <v>260</v>
      </c>
      <c r="E104" s="256" t="s">
        <v>145</v>
      </c>
      <c r="F104" s="265"/>
      <c r="G104" s="271"/>
      <c r="I104" s="193">
        <f>Spårtrafik!E8*Spårtrafik!K23</f>
        <v>0</v>
      </c>
      <c r="J104" s="204"/>
      <c r="K104" s="131"/>
      <c r="L104" s="205">
        <f>Spårtrafik!L23</f>
        <v>0</v>
      </c>
      <c r="M104" s="204"/>
      <c r="N104" s="141"/>
      <c r="P104" s="141"/>
      <c r="Q104" s="141"/>
      <c r="R104" s="141"/>
      <c r="S104" s="307"/>
    </row>
    <row r="105" spans="1:19" ht="13" customHeight="1" x14ac:dyDescent="0.35">
      <c r="A105" s="137"/>
      <c r="B105" s="321" t="s">
        <v>15</v>
      </c>
      <c r="C105" s="329" t="s">
        <v>79</v>
      </c>
      <c r="D105" s="244" t="s">
        <v>260</v>
      </c>
      <c r="E105" s="256" t="s">
        <v>145</v>
      </c>
      <c r="F105" s="265"/>
      <c r="G105" s="271"/>
      <c r="I105" s="193">
        <f>Spårtrafik!E9*Spårtrafik!K24</f>
        <v>0</v>
      </c>
      <c r="J105" s="204"/>
      <c r="K105" s="131"/>
      <c r="L105" s="205">
        <f>Spårtrafik!L24</f>
        <v>0</v>
      </c>
      <c r="M105" s="204"/>
      <c r="N105" s="141"/>
      <c r="P105" s="141"/>
      <c r="Q105" s="141"/>
      <c r="R105" s="141"/>
      <c r="S105" s="307"/>
    </row>
    <row r="106" spans="1:19" ht="13" customHeight="1" x14ac:dyDescent="0.35">
      <c r="A106" s="137"/>
      <c r="B106" s="321" t="s">
        <v>15</v>
      </c>
      <c r="C106" s="329" t="s">
        <v>229</v>
      </c>
      <c r="D106" s="244" t="s">
        <v>260</v>
      </c>
      <c r="E106" s="256" t="s">
        <v>145</v>
      </c>
      <c r="F106" s="265"/>
      <c r="G106" s="271"/>
      <c r="I106" s="193">
        <f>Spårtrafik!E10*Spårtrafik!K25</f>
        <v>0</v>
      </c>
      <c r="J106" s="204"/>
      <c r="K106" s="131"/>
      <c r="L106" s="205">
        <f>Spårtrafik!L25</f>
        <v>0</v>
      </c>
      <c r="M106" s="204"/>
      <c r="N106" s="141"/>
      <c r="P106" s="141"/>
      <c r="Q106" s="141"/>
      <c r="R106" s="141"/>
      <c r="S106" s="307"/>
    </row>
    <row r="107" spans="1:19" ht="13" customHeight="1" thickBot="1" x14ac:dyDescent="0.4">
      <c r="A107" s="137"/>
      <c r="B107" s="321" t="s">
        <v>15</v>
      </c>
      <c r="C107" s="330" t="s">
        <v>230</v>
      </c>
      <c r="D107" s="281" t="s">
        <v>260</v>
      </c>
      <c r="E107" s="285" t="s">
        <v>145</v>
      </c>
      <c r="F107" s="265"/>
      <c r="G107" s="273"/>
      <c r="I107" s="193">
        <f>Spårtrafik!E11*Spårtrafik!K26</f>
        <v>0</v>
      </c>
      <c r="J107" s="204"/>
      <c r="K107" s="131"/>
      <c r="L107" s="205">
        <f>Spårtrafik!L26</f>
        <v>0</v>
      </c>
      <c r="M107" s="204"/>
      <c r="N107" s="141"/>
      <c r="P107" s="141"/>
      <c r="Q107" s="141"/>
      <c r="R107" s="141"/>
      <c r="S107" s="307"/>
    </row>
    <row r="108" spans="1:19" ht="13" customHeight="1" x14ac:dyDescent="0.35">
      <c r="A108" s="137"/>
      <c r="B108" s="320" t="s">
        <v>15</v>
      </c>
      <c r="C108" s="328" t="s">
        <v>67</v>
      </c>
      <c r="D108" s="280" t="s">
        <v>260</v>
      </c>
      <c r="E108" s="284" t="s">
        <v>146</v>
      </c>
      <c r="F108" s="268"/>
      <c r="G108" s="276"/>
      <c r="I108" s="193">
        <f>Spårtrafik!F3*Spårtrafik!O18</f>
        <v>0</v>
      </c>
      <c r="J108" s="204"/>
      <c r="K108" s="131"/>
      <c r="L108" s="205">
        <f>Spårtrafik!P18</f>
        <v>0</v>
      </c>
      <c r="M108" s="204"/>
      <c r="N108" s="141"/>
      <c r="P108" s="141"/>
      <c r="Q108" s="141"/>
      <c r="R108" s="141"/>
      <c r="S108" s="307"/>
    </row>
    <row r="109" spans="1:19" ht="13" customHeight="1" x14ac:dyDescent="0.35">
      <c r="A109" s="137"/>
      <c r="B109" s="321" t="s">
        <v>15</v>
      </c>
      <c r="C109" s="329" t="s">
        <v>263</v>
      </c>
      <c r="D109" s="244" t="s">
        <v>260</v>
      </c>
      <c r="E109" s="256" t="s">
        <v>146</v>
      </c>
      <c r="F109" s="265"/>
      <c r="G109" s="271"/>
      <c r="I109" s="193">
        <f>Spårtrafik!F4*Spårtrafik!O19</f>
        <v>0</v>
      </c>
      <c r="J109" s="204"/>
      <c r="K109" s="131"/>
      <c r="L109" s="205">
        <f>Spårtrafik!P19</f>
        <v>0</v>
      </c>
      <c r="M109" s="204"/>
      <c r="N109" s="141"/>
      <c r="P109" s="141"/>
      <c r="Q109" s="141"/>
      <c r="R109" s="141"/>
      <c r="S109" s="307"/>
    </row>
    <row r="110" spans="1:19" ht="13" customHeight="1" x14ac:dyDescent="0.35">
      <c r="A110" s="137"/>
      <c r="B110" s="321" t="s">
        <v>15</v>
      </c>
      <c r="C110" s="329" t="s">
        <v>85</v>
      </c>
      <c r="D110" s="244" t="s">
        <v>260</v>
      </c>
      <c r="E110" s="256" t="s">
        <v>146</v>
      </c>
      <c r="F110" s="265"/>
      <c r="G110" s="271"/>
      <c r="I110" s="193">
        <f>Spårtrafik!F5*Spårtrafik!O20</f>
        <v>0</v>
      </c>
      <c r="J110" s="204"/>
      <c r="K110" s="131"/>
      <c r="L110" s="205">
        <f>Spårtrafik!P20</f>
        <v>0</v>
      </c>
      <c r="M110" s="204"/>
      <c r="N110" s="141"/>
      <c r="P110" s="141"/>
      <c r="Q110" s="141"/>
      <c r="R110" s="141"/>
      <c r="S110" s="307"/>
    </row>
    <row r="111" spans="1:19" ht="13" customHeight="1" x14ac:dyDescent="0.35">
      <c r="A111" s="137"/>
      <c r="B111" s="321" t="s">
        <v>15</v>
      </c>
      <c r="C111" s="329" t="s">
        <v>86</v>
      </c>
      <c r="D111" s="244" t="s">
        <v>260</v>
      </c>
      <c r="E111" s="256" t="s">
        <v>146</v>
      </c>
      <c r="F111" s="265"/>
      <c r="G111" s="271"/>
      <c r="I111" s="193">
        <f>Spårtrafik!F6*Spårtrafik!O21</f>
        <v>0</v>
      </c>
      <c r="J111" s="204"/>
      <c r="K111" s="131"/>
      <c r="L111" s="205">
        <f>Spårtrafik!P21</f>
        <v>0</v>
      </c>
      <c r="M111" s="204"/>
      <c r="N111" s="141"/>
      <c r="P111" s="141"/>
      <c r="Q111" s="141"/>
      <c r="R111" s="141"/>
      <c r="S111" s="307"/>
    </row>
    <row r="112" spans="1:19" ht="13" customHeight="1" x14ac:dyDescent="0.35">
      <c r="A112" s="137"/>
      <c r="B112" s="321" t="s">
        <v>15</v>
      </c>
      <c r="C112" s="329" t="s">
        <v>68</v>
      </c>
      <c r="D112" s="244" t="s">
        <v>260</v>
      </c>
      <c r="E112" s="256" t="s">
        <v>146</v>
      </c>
      <c r="F112" s="265"/>
      <c r="G112" s="271"/>
      <c r="I112" s="193">
        <f>Spårtrafik!F7*Spårtrafik!O22</f>
        <v>0</v>
      </c>
      <c r="J112" s="204"/>
      <c r="K112" s="131"/>
      <c r="L112" s="205">
        <f>Spårtrafik!P22</f>
        <v>0</v>
      </c>
      <c r="M112" s="204"/>
      <c r="N112" s="141"/>
      <c r="P112" s="141"/>
      <c r="Q112" s="141"/>
      <c r="R112" s="141"/>
      <c r="S112" s="307"/>
    </row>
    <row r="113" spans="1:20" ht="13" customHeight="1" x14ac:dyDescent="0.35">
      <c r="A113" s="137"/>
      <c r="B113" s="321" t="s">
        <v>15</v>
      </c>
      <c r="C113" s="329" t="s">
        <v>82</v>
      </c>
      <c r="D113" s="244" t="s">
        <v>260</v>
      </c>
      <c r="E113" s="256" t="s">
        <v>146</v>
      </c>
      <c r="F113" s="265"/>
      <c r="G113" s="271"/>
      <c r="I113" s="193">
        <f>Spårtrafik!F8*Spårtrafik!O23</f>
        <v>0</v>
      </c>
      <c r="J113" s="204"/>
      <c r="K113" s="131"/>
      <c r="L113" s="205">
        <f>Spårtrafik!P23</f>
        <v>0</v>
      </c>
      <c r="M113" s="204"/>
      <c r="N113" s="141"/>
      <c r="P113" s="141"/>
      <c r="Q113" s="141"/>
      <c r="R113" s="141"/>
      <c r="S113" s="307"/>
    </row>
    <row r="114" spans="1:20" ht="13" customHeight="1" x14ac:dyDescent="0.35">
      <c r="A114" s="137"/>
      <c r="B114" s="321" t="s">
        <v>15</v>
      </c>
      <c r="C114" s="329" t="s">
        <v>79</v>
      </c>
      <c r="D114" s="244" t="s">
        <v>260</v>
      </c>
      <c r="E114" s="256" t="s">
        <v>146</v>
      </c>
      <c r="F114" s="265"/>
      <c r="G114" s="271"/>
      <c r="I114" s="193">
        <f>Spårtrafik!F9*Spårtrafik!O24</f>
        <v>0</v>
      </c>
      <c r="J114" s="204"/>
      <c r="K114" s="131"/>
      <c r="L114" s="205">
        <f>Spårtrafik!P24</f>
        <v>0</v>
      </c>
      <c r="M114" s="204"/>
      <c r="N114" s="141"/>
      <c r="P114" s="141"/>
      <c r="Q114" s="141"/>
      <c r="R114" s="141"/>
      <c r="S114" s="307"/>
    </row>
    <row r="115" spans="1:20" ht="13" customHeight="1" x14ac:dyDescent="0.35">
      <c r="A115" s="137"/>
      <c r="B115" s="321" t="s">
        <v>15</v>
      </c>
      <c r="C115" s="329" t="s">
        <v>229</v>
      </c>
      <c r="D115" s="244" t="s">
        <v>260</v>
      </c>
      <c r="E115" s="256" t="s">
        <v>146</v>
      </c>
      <c r="F115" s="265"/>
      <c r="G115" s="271"/>
      <c r="I115" s="193">
        <f>Spårtrafik!F10*Spårtrafik!O25</f>
        <v>0</v>
      </c>
      <c r="J115" s="204"/>
      <c r="K115" s="131"/>
      <c r="L115" s="205">
        <f>Spårtrafik!P25</f>
        <v>0</v>
      </c>
      <c r="M115" s="204"/>
      <c r="N115" s="141"/>
      <c r="P115" s="141"/>
      <c r="Q115" s="141"/>
      <c r="R115" s="141"/>
      <c r="S115" s="307"/>
    </row>
    <row r="116" spans="1:20" ht="13" customHeight="1" thickBot="1" x14ac:dyDescent="0.4">
      <c r="A116" s="137"/>
      <c r="B116" s="321" t="s">
        <v>15</v>
      </c>
      <c r="C116" s="330" t="s">
        <v>230</v>
      </c>
      <c r="D116" s="281" t="s">
        <v>260</v>
      </c>
      <c r="E116" s="285" t="s">
        <v>146</v>
      </c>
      <c r="F116" s="265"/>
      <c r="G116" s="273"/>
      <c r="I116" s="193">
        <f>Spårtrafik!F11*Spårtrafik!O26</f>
        <v>0</v>
      </c>
      <c r="J116" s="204"/>
      <c r="K116" s="131"/>
      <c r="L116" s="205">
        <f>Spårtrafik!P26</f>
        <v>0</v>
      </c>
      <c r="M116" s="204"/>
      <c r="N116" s="141"/>
      <c r="P116" s="141"/>
      <c r="Q116" s="141"/>
      <c r="R116" s="141"/>
      <c r="S116" s="307"/>
    </row>
    <row r="117" spans="1:20" ht="13" customHeight="1" x14ac:dyDescent="0.35">
      <c r="A117" s="137"/>
      <c r="B117" s="320" t="s">
        <v>15</v>
      </c>
      <c r="C117" s="328" t="s">
        <v>67</v>
      </c>
      <c r="D117" s="280" t="s">
        <v>260</v>
      </c>
      <c r="E117" s="284" t="s">
        <v>147</v>
      </c>
      <c r="F117" s="268"/>
      <c r="G117" s="276"/>
      <c r="I117" s="193">
        <f>Spårtrafik!G3*Spårtrafik!S18</f>
        <v>0</v>
      </c>
      <c r="J117" s="204"/>
      <c r="K117" s="131"/>
      <c r="L117" s="205">
        <f>Spårtrafik!T18</f>
        <v>0</v>
      </c>
      <c r="M117" s="204"/>
      <c r="N117" s="141"/>
      <c r="P117" s="141"/>
      <c r="Q117" s="141"/>
      <c r="R117" s="141"/>
      <c r="S117" s="307"/>
    </row>
    <row r="118" spans="1:20" ht="13" customHeight="1" x14ac:dyDescent="0.35">
      <c r="A118" s="137"/>
      <c r="B118" s="321" t="s">
        <v>15</v>
      </c>
      <c r="C118" s="329" t="s">
        <v>263</v>
      </c>
      <c r="D118" s="244" t="s">
        <v>260</v>
      </c>
      <c r="E118" s="256" t="s">
        <v>147</v>
      </c>
      <c r="F118" s="265"/>
      <c r="G118" s="271"/>
      <c r="I118" s="193">
        <f>Spårtrafik!G4*Spårtrafik!S19</f>
        <v>0</v>
      </c>
      <c r="J118" s="204"/>
      <c r="K118" s="131"/>
      <c r="L118" s="205">
        <f>Spårtrafik!T19</f>
        <v>0</v>
      </c>
      <c r="M118" s="204"/>
      <c r="N118" s="141"/>
      <c r="P118" s="141"/>
      <c r="Q118" s="141"/>
      <c r="R118" s="141"/>
      <c r="S118" s="307"/>
    </row>
    <row r="119" spans="1:20" ht="13" customHeight="1" x14ac:dyDescent="0.35">
      <c r="A119" s="137"/>
      <c r="B119" s="321" t="s">
        <v>15</v>
      </c>
      <c r="C119" s="329" t="s">
        <v>85</v>
      </c>
      <c r="D119" s="244" t="s">
        <v>260</v>
      </c>
      <c r="E119" s="256" t="s">
        <v>147</v>
      </c>
      <c r="F119" s="265"/>
      <c r="G119" s="271"/>
      <c r="I119" s="193">
        <f>Spårtrafik!G5*Spårtrafik!S20</f>
        <v>0</v>
      </c>
      <c r="J119" s="204"/>
      <c r="K119" s="131"/>
      <c r="L119" s="205">
        <f>Spårtrafik!T20</f>
        <v>0</v>
      </c>
      <c r="M119" s="204"/>
      <c r="N119" s="141"/>
      <c r="P119" s="141"/>
      <c r="Q119" s="141"/>
      <c r="R119" s="141"/>
      <c r="S119" s="307"/>
    </row>
    <row r="120" spans="1:20" ht="13" customHeight="1" x14ac:dyDescent="0.35">
      <c r="A120" s="137"/>
      <c r="B120" s="321" t="s">
        <v>15</v>
      </c>
      <c r="C120" s="329" t="s">
        <v>86</v>
      </c>
      <c r="D120" s="244" t="s">
        <v>260</v>
      </c>
      <c r="E120" s="256" t="s">
        <v>147</v>
      </c>
      <c r="F120" s="265"/>
      <c r="G120" s="271"/>
      <c r="I120" s="193">
        <f>Spårtrafik!G6*Spårtrafik!S21</f>
        <v>0</v>
      </c>
      <c r="J120" s="204"/>
      <c r="K120" s="131"/>
      <c r="L120" s="205">
        <f>Spårtrafik!T21</f>
        <v>0</v>
      </c>
      <c r="M120" s="204"/>
      <c r="N120" s="141"/>
      <c r="P120" s="141"/>
      <c r="Q120" s="141"/>
      <c r="R120" s="141"/>
      <c r="S120" s="307"/>
    </row>
    <row r="121" spans="1:20" ht="13" customHeight="1" x14ac:dyDescent="0.35">
      <c r="A121" s="137"/>
      <c r="B121" s="321" t="s">
        <v>15</v>
      </c>
      <c r="C121" s="329" t="s">
        <v>68</v>
      </c>
      <c r="D121" s="244" t="s">
        <v>260</v>
      </c>
      <c r="E121" s="256" t="s">
        <v>147</v>
      </c>
      <c r="F121" s="265"/>
      <c r="G121" s="271"/>
      <c r="I121" s="193">
        <f>Spårtrafik!G7*Spårtrafik!S22</f>
        <v>0</v>
      </c>
      <c r="J121" s="204"/>
      <c r="K121" s="131"/>
      <c r="L121" s="205">
        <f>Spårtrafik!T22</f>
        <v>0</v>
      </c>
      <c r="M121" s="204"/>
      <c r="N121" s="141"/>
      <c r="P121" s="141"/>
      <c r="Q121" s="141"/>
      <c r="R121" s="141"/>
      <c r="S121" s="307"/>
    </row>
    <row r="122" spans="1:20" ht="13" customHeight="1" x14ac:dyDescent="0.35">
      <c r="A122" s="137"/>
      <c r="B122" s="321" t="s">
        <v>15</v>
      </c>
      <c r="C122" s="329" t="s">
        <v>82</v>
      </c>
      <c r="D122" s="244" t="s">
        <v>260</v>
      </c>
      <c r="E122" s="256" t="s">
        <v>147</v>
      </c>
      <c r="F122" s="265"/>
      <c r="G122" s="271"/>
      <c r="I122" s="193">
        <f>Spårtrafik!G8*Spårtrafik!S23</f>
        <v>0</v>
      </c>
      <c r="J122" s="204"/>
      <c r="K122" s="131"/>
      <c r="L122" s="205">
        <f>Spårtrafik!T23</f>
        <v>0</v>
      </c>
      <c r="M122" s="204"/>
      <c r="N122" s="141"/>
      <c r="P122" s="141"/>
      <c r="Q122" s="141"/>
      <c r="R122" s="141"/>
      <c r="S122" s="307"/>
    </row>
    <row r="123" spans="1:20" ht="13" customHeight="1" x14ac:dyDescent="0.35">
      <c r="A123" s="137"/>
      <c r="B123" s="321" t="s">
        <v>15</v>
      </c>
      <c r="C123" s="329" t="s">
        <v>79</v>
      </c>
      <c r="D123" s="244" t="s">
        <v>260</v>
      </c>
      <c r="E123" s="256" t="s">
        <v>147</v>
      </c>
      <c r="F123" s="265"/>
      <c r="G123" s="271"/>
      <c r="I123" s="193">
        <f>Spårtrafik!G9*Spårtrafik!S24</f>
        <v>0</v>
      </c>
      <c r="J123" s="204"/>
      <c r="K123" s="131"/>
      <c r="L123" s="205">
        <f>Spårtrafik!T24</f>
        <v>0</v>
      </c>
      <c r="M123" s="204"/>
      <c r="N123" s="141"/>
      <c r="P123" s="141"/>
      <c r="Q123" s="141"/>
      <c r="R123" s="141"/>
      <c r="S123" s="307"/>
    </row>
    <row r="124" spans="1:20" ht="13" customHeight="1" x14ac:dyDescent="0.35">
      <c r="A124" s="137"/>
      <c r="B124" s="321" t="s">
        <v>15</v>
      </c>
      <c r="C124" s="329" t="s">
        <v>229</v>
      </c>
      <c r="D124" s="244" t="s">
        <v>260</v>
      </c>
      <c r="E124" s="256" t="s">
        <v>147</v>
      </c>
      <c r="F124" s="265"/>
      <c r="G124" s="271"/>
      <c r="I124" s="193">
        <f>Spårtrafik!G10*Spårtrafik!S25</f>
        <v>0</v>
      </c>
      <c r="J124" s="204"/>
      <c r="K124" s="131"/>
      <c r="L124" s="205">
        <f>Spårtrafik!T25</f>
        <v>0</v>
      </c>
      <c r="M124" s="204"/>
      <c r="N124" s="141"/>
      <c r="P124" s="141"/>
      <c r="Q124" s="141"/>
      <c r="R124" s="141"/>
      <c r="S124" s="307"/>
    </row>
    <row r="125" spans="1:20" ht="13" customHeight="1" thickBot="1" x14ac:dyDescent="0.4">
      <c r="A125" s="137"/>
      <c r="B125" s="321" t="s">
        <v>15</v>
      </c>
      <c r="C125" s="330" t="s">
        <v>230</v>
      </c>
      <c r="D125" s="281" t="s">
        <v>260</v>
      </c>
      <c r="E125" s="285" t="s">
        <v>147</v>
      </c>
      <c r="F125" s="265"/>
      <c r="G125" s="273"/>
      <c r="I125" s="274">
        <f>Spårtrafik!G11*Spårtrafik!S26</f>
        <v>0</v>
      </c>
      <c r="J125" s="206"/>
      <c r="K125" s="131"/>
      <c r="L125" s="275">
        <f>Spårtrafik!T26</f>
        <v>0</v>
      </c>
      <c r="M125" s="206"/>
      <c r="N125" s="141"/>
      <c r="P125" s="141"/>
      <c r="Q125" s="141"/>
      <c r="R125" s="141"/>
      <c r="S125" s="307"/>
    </row>
    <row r="126" spans="1:20" ht="13" customHeight="1" thickBot="1" x14ac:dyDescent="0.4">
      <c r="A126" s="137"/>
      <c r="B126" s="349" t="s">
        <v>15</v>
      </c>
      <c r="C126" s="331" t="s">
        <v>241</v>
      </c>
      <c r="D126" s="286" t="s">
        <v>260</v>
      </c>
      <c r="E126" s="305" t="s">
        <v>54</v>
      </c>
      <c r="F126" s="287"/>
      <c r="G126" s="288"/>
      <c r="I126" s="193">
        <f>Spårtrafik!E27</f>
        <v>0</v>
      </c>
      <c r="J126" s="204"/>
      <c r="K126" s="131"/>
      <c r="L126" s="205">
        <f>Spårtrafik!D27</f>
        <v>0</v>
      </c>
      <c r="M126" s="204"/>
      <c r="N126" s="131"/>
      <c r="P126" s="141"/>
      <c r="Q126" s="141"/>
      <c r="R126" s="141"/>
      <c r="S126" s="307"/>
      <c r="T126" s="131"/>
    </row>
    <row r="127" spans="1:20" ht="13" customHeight="1" thickBot="1" x14ac:dyDescent="0.4">
      <c r="B127" s="260"/>
      <c r="C127" s="130"/>
      <c r="D127" s="261"/>
      <c r="E127" s="248"/>
      <c r="G127" s="12"/>
      <c r="I127" s="131"/>
      <c r="J127" s="131"/>
      <c r="K127" s="131"/>
      <c r="L127" s="131"/>
      <c r="M127" s="131"/>
      <c r="P127" s="141"/>
      <c r="Q127" s="141"/>
      <c r="R127" s="141"/>
      <c r="S127" s="307"/>
    </row>
    <row r="128" spans="1:20" ht="13" customHeight="1" x14ac:dyDescent="0.35">
      <c r="A128" s="137"/>
      <c r="B128" s="350" t="s">
        <v>183</v>
      </c>
      <c r="C128" s="332" t="s">
        <v>259</v>
      </c>
      <c r="D128" s="291" t="s">
        <v>260</v>
      </c>
      <c r="E128" s="248"/>
      <c r="F128" s="268"/>
      <c r="G128" s="302"/>
      <c r="I128" s="193">
        <f>'Buss, flyg, sjöfart'!D3*'Buss, flyg, sjöfart'!B3</f>
        <v>0</v>
      </c>
      <c r="J128" s="204"/>
      <c r="K128" s="131"/>
      <c r="L128" s="205">
        <f>'Buss, flyg, sjöfart'!J3</f>
        <v>0</v>
      </c>
      <c r="M128" s="204"/>
      <c r="P128" s="141"/>
      <c r="Q128" s="141"/>
      <c r="R128" s="141"/>
      <c r="S128" s="307"/>
    </row>
    <row r="129" spans="1:19" ht="13" customHeight="1" x14ac:dyDescent="0.35">
      <c r="A129" s="137"/>
      <c r="B129" s="351" t="s">
        <v>183</v>
      </c>
      <c r="C129" s="333" t="s">
        <v>54</v>
      </c>
      <c r="D129" s="292" t="s">
        <v>260</v>
      </c>
      <c r="E129" s="248"/>
      <c r="F129" s="265"/>
      <c r="G129" s="266"/>
      <c r="I129" s="257">
        <f>'Buss, flyg, sjöfart'!D4*'Buss, flyg, sjöfart'!B4</f>
        <v>0</v>
      </c>
      <c r="J129" s="258"/>
      <c r="K129" s="131"/>
      <c r="L129" s="259">
        <f>'Buss, flyg, sjöfart'!J4</f>
        <v>0</v>
      </c>
      <c r="M129" s="258"/>
      <c r="P129" s="141"/>
      <c r="Q129" s="141"/>
      <c r="R129" s="141"/>
      <c r="S129" s="307"/>
    </row>
    <row r="130" spans="1:19" ht="13" customHeight="1" x14ac:dyDescent="0.35">
      <c r="A130" s="137"/>
      <c r="B130" s="352" t="s">
        <v>183</v>
      </c>
      <c r="C130" s="334" t="s">
        <v>73</v>
      </c>
      <c r="D130" s="292" t="s">
        <v>260</v>
      </c>
      <c r="E130" s="248"/>
      <c r="F130" s="265"/>
      <c r="G130" s="303"/>
      <c r="I130" s="193">
        <f>'Buss, flyg, sjöfart'!D5*'Buss, flyg, sjöfart'!B5</f>
        <v>0</v>
      </c>
      <c r="J130" s="204"/>
      <c r="K130" s="131"/>
      <c r="L130" s="205">
        <f>'Buss, flyg, sjöfart'!J5</f>
        <v>0</v>
      </c>
      <c r="M130" s="204"/>
      <c r="P130" s="141"/>
      <c r="Q130" s="141"/>
      <c r="R130" s="141"/>
      <c r="S130" s="307"/>
    </row>
    <row r="131" spans="1:19" ht="13" customHeight="1" x14ac:dyDescent="0.35">
      <c r="A131" s="137"/>
      <c r="B131" s="352" t="s">
        <v>183</v>
      </c>
      <c r="C131" s="334" t="s">
        <v>261</v>
      </c>
      <c r="D131" s="292" t="s">
        <v>260</v>
      </c>
      <c r="E131" s="248"/>
      <c r="F131" s="265"/>
      <c r="G131" s="266"/>
      <c r="I131" s="193">
        <f>'Buss, flyg, sjöfart'!D6*'Buss, flyg, sjöfart'!B6</f>
        <v>0</v>
      </c>
      <c r="J131" s="204"/>
      <c r="K131" s="131"/>
      <c r="L131" s="205">
        <f>'Buss, flyg, sjöfart'!J6</f>
        <v>0</v>
      </c>
      <c r="M131" s="204"/>
      <c r="P131" s="141"/>
      <c r="Q131" s="141"/>
      <c r="R131" s="141"/>
      <c r="S131" s="307"/>
    </row>
    <row r="132" spans="1:19" ht="13" customHeight="1" x14ac:dyDescent="0.35">
      <c r="A132" s="137"/>
      <c r="B132" s="352" t="s">
        <v>183</v>
      </c>
      <c r="C132" s="334" t="s">
        <v>262</v>
      </c>
      <c r="D132" s="292" t="s">
        <v>260</v>
      </c>
      <c r="E132" s="248"/>
      <c r="F132" s="265"/>
      <c r="G132" s="266"/>
      <c r="I132" s="193">
        <f>'Buss, flyg, sjöfart'!D7*'Buss, flyg, sjöfart'!B7</f>
        <v>0</v>
      </c>
      <c r="J132" s="204"/>
      <c r="K132" s="131"/>
      <c r="L132" s="205">
        <f>'Buss, flyg, sjöfart'!J7</f>
        <v>0</v>
      </c>
      <c r="M132" s="204"/>
      <c r="P132" s="141"/>
      <c r="Q132" s="141"/>
      <c r="R132" s="141"/>
      <c r="S132" s="307"/>
    </row>
    <row r="133" spans="1:19" ht="13" customHeight="1" x14ac:dyDescent="0.35">
      <c r="A133" s="137"/>
      <c r="B133" s="352" t="s">
        <v>183</v>
      </c>
      <c r="C133" s="334" t="s">
        <v>186</v>
      </c>
      <c r="D133" s="292" t="s">
        <v>260</v>
      </c>
      <c r="E133" s="248"/>
      <c r="F133" s="265"/>
      <c r="G133" s="266"/>
      <c r="I133" s="193">
        <f>'Buss, flyg, sjöfart'!D8*'Buss, flyg, sjöfart'!B8</f>
        <v>0</v>
      </c>
      <c r="J133" s="204"/>
      <c r="K133" s="131"/>
      <c r="L133" s="205">
        <f>'Buss, flyg, sjöfart'!J8</f>
        <v>0</v>
      </c>
      <c r="M133" s="204"/>
      <c r="P133" s="141"/>
      <c r="Q133" s="141"/>
      <c r="R133" s="141"/>
      <c r="S133" s="307"/>
    </row>
    <row r="134" spans="1:19" ht="13" customHeight="1" x14ac:dyDescent="0.35">
      <c r="A134" s="137"/>
      <c r="B134" s="352" t="s">
        <v>183</v>
      </c>
      <c r="C134" s="334" t="s">
        <v>187</v>
      </c>
      <c r="D134" s="292" t="s">
        <v>260</v>
      </c>
      <c r="E134" s="248"/>
      <c r="F134" s="265"/>
      <c r="G134" s="266"/>
      <c r="I134" s="193">
        <f>'Buss, flyg, sjöfart'!D9*'Buss, flyg, sjöfart'!B9</f>
        <v>0</v>
      </c>
      <c r="J134" s="204"/>
      <c r="K134" s="131"/>
      <c r="L134" s="205">
        <f>'Buss, flyg, sjöfart'!J9</f>
        <v>0</v>
      </c>
      <c r="M134" s="204"/>
      <c r="P134" s="141"/>
      <c r="Q134" s="141"/>
      <c r="R134" s="141"/>
      <c r="S134" s="307"/>
    </row>
    <row r="135" spans="1:19" ht="13" customHeight="1" x14ac:dyDescent="0.35">
      <c r="A135" s="137"/>
      <c r="B135" s="352" t="s">
        <v>183</v>
      </c>
      <c r="C135" s="334" t="s">
        <v>188</v>
      </c>
      <c r="D135" s="292" t="s">
        <v>260</v>
      </c>
      <c r="E135" s="248"/>
      <c r="F135" s="265"/>
      <c r="G135" s="266"/>
      <c r="I135" s="193">
        <f>'Buss, flyg, sjöfart'!D10*'Buss, flyg, sjöfart'!B10</f>
        <v>0</v>
      </c>
      <c r="J135" s="204"/>
      <c r="K135" s="131"/>
      <c r="L135" s="205">
        <f>'Buss, flyg, sjöfart'!J10</f>
        <v>0</v>
      </c>
      <c r="M135" s="204"/>
      <c r="P135" s="141"/>
      <c r="Q135" s="141"/>
      <c r="R135" s="141"/>
      <c r="S135" s="307"/>
    </row>
    <row r="136" spans="1:19" ht="13" customHeight="1" x14ac:dyDescent="0.35">
      <c r="A136" s="137"/>
      <c r="B136" s="352" t="s">
        <v>183</v>
      </c>
      <c r="C136" s="334" t="s">
        <v>189</v>
      </c>
      <c r="D136" s="292" t="s">
        <v>260</v>
      </c>
      <c r="E136" s="248"/>
      <c r="F136" s="265"/>
      <c r="G136" s="266"/>
      <c r="I136" s="193">
        <f>'Buss, flyg, sjöfart'!D11*'Buss, flyg, sjöfart'!B11</f>
        <v>0</v>
      </c>
      <c r="J136" s="204"/>
      <c r="K136" s="131"/>
      <c r="L136" s="205">
        <f>'Buss, flyg, sjöfart'!J11</f>
        <v>0</v>
      </c>
      <c r="M136" s="204"/>
      <c r="P136" s="141"/>
      <c r="Q136" s="141"/>
      <c r="R136" s="141"/>
      <c r="S136" s="307"/>
    </row>
    <row r="137" spans="1:19" ht="13" customHeight="1" x14ac:dyDescent="0.35">
      <c r="A137" s="137"/>
      <c r="B137" s="352" t="s">
        <v>183</v>
      </c>
      <c r="C137" s="334" t="s">
        <v>190</v>
      </c>
      <c r="D137" s="292" t="s">
        <v>260</v>
      </c>
      <c r="E137" s="248"/>
      <c r="F137" s="265"/>
      <c r="G137" s="266"/>
      <c r="I137" s="193">
        <f>'Buss, flyg, sjöfart'!D12*'Buss, flyg, sjöfart'!B12</f>
        <v>0</v>
      </c>
      <c r="J137" s="204"/>
      <c r="K137" s="131"/>
      <c r="L137" s="205">
        <f>'Buss, flyg, sjöfart'!J12</f>
        <v>0</v>
      </c>
      <c r="M137" s="204"/>
      <c r="P137" s="141"/>
      <c r="Q137" s="141"/>
      <c r="R137" s="141"/>
      <c r="S137" s="307"/>
    </row>
    <row r="138" spans="1:19" ht="13" customHeight="1" x14ac:dyDescent="0.35">
      <c r="A138" s="137"/>
      <c r="B138" s="352" t="s">
        <v>183</v>
      </c>
      <c r="C138" s="334" t="s">
        <v>191</v>
      </c>
      <c r="D138" s="292" t="s">
        <v>260</v>
      </c>
      <c r="E138" s="248"/>
      <c r="F138" s="265"/>
      <c r="G138" s="266"/>
      <c r="I138" s="193">
        <f>'Buss, flyg, sjöfart'!D13*'Buss, flyg, sjöfart'!B13</f>
        <v>0</v>
      </c>
      <c r="J138" s="204"/>
      <c r="K138" s="131"/>
      <c r="L138" s="205">
        <f>'Buss, flyg, sjöfart'!J13</f>
        <v>0</v>
      </c>
      <c r="M138" s="204"/>
      <c r="P138" s="141"/>
      <c r="Q138" s="141"/>
      <c r="R138" s="141"/>
      <c r="S138" s="307"/>
    </row>
    <row r="139" spans="1:19" ht="13" customHeight="1" x14ac:dyDescent="0.35">
      <c r="A139" s="137"/>
      <c r="B139" s="352" t="s">
        <v>183</v>
      </c>
      <c r="C139" s="334" t="s">
        <v>192</v>
      </c>
      <c r="D139" s="292" t="s">
        <v>260</v>
      </c>
      <c r="E139" s="248"/>
      <c r="F139" s="265"/>
      <c r="G139" s="266"/>
      <c r="I139" s="193">
        <f>'Buss, flyg, sjöfart'!D14*'Buss, flyg, sjöfart'!B14</f>
        <v>0</v>
      </c>
      <c r="J139" s="204"/>
      <c r="K139" s="131"/>
      <c r="L139" s="205">
        <f>'Buss, flyg, sjöfart'!J14</f>
        <v>0</v>
      </c>
      <c r="M139" s="204"/>
      <c r="P139" s="141"/>
      <c r="Q139" s="141"/>
      <c r="R139" s="141"/>
      <c r="S139" s="307"/>
    </row>
    <row r="140" spans="1:19" ht="13" customHeight="1" x14ac:dyDescent="0.35">
      <c r="A140" s="137"/>
      <c r="B140" s="352" t="s">
        <v>183</v>
      </c>
      <c r="C140" s="334" t="s">
        <v>193</v>
      </c>
      <c r="D140" s="292" t="s">
        <v>260</v>
      </c>
      <c r="E140" s="248"/>
      <c r="F140" s="265"/>
      <c r="G140" s="266"/>
      <c r="I140" s="193">
        <f>'Buss, flyg, sjöfart'!D15*'Buss, flyg, sjöfart'!B15</f>
        <v>0</v>
      </c>
      <c r="J140" s="204"/>
      <c r="K140" s="131"/>
      <c r="L140" s="205">
        <f>'Buss, flyg, sjöfart'!J15</f>
        <v>0</v>
      </c>
      <c r="M140" s="204"/>
      <c r="P140" s="141"/>
      <c r="Q140" s="141"/>
      <c r="R140" s="141"/>
      <c r="S140" s="307"/>
    </row>
    <row r="141" spans="1:19" ht="13" customHeight="1" x14ac:dyDescent="0.35">
      <c r="A141" s="137"/>
      <c r="B141" s="352" t="s">
        <v>183</v>
      </c>
      <c r="C141" s="334" t="s">
        <v>194</v>
      </c>
      <c r="D141" s="292" t="s">
        <v>260</v>
      </c>
      <c r="E141" s="248"/>
      <c r="F141" s="265"/>
      <c r="G141" s="266"/>
      <c r="I141" s="193">
        <f>'Buss, flyg, sjöfart'!D16*'Buss, flyg, sjöfart'!B16</f>
        <v>0</v>
      </c>
      <c r="J141" s="204"/>
      <c r="K141" s="131"/>
      <c r="L141" s="205">
        <f>'Buss, flyg, sjöfart'!J16</f>
        <v>0</v>
      </c>
      <c r="M141" s="204"/>
      <c r="P141" s="141"/>
      <c r="Q141" s="141"/>
      <c r="R141" s="141"/>
      <c r="S141" s="307"/>
    </row>
    <row r="142" spans="1:19" ht="13" customHeight="1" x14ac:dyDescent="0.35">
      <c r="A142" s="137"/>
      <c r="B142" s="352" t="s">
        <v>183</v>
      </c>
      <c r="C142" s="334" t="s">
        <v>195</v>
      </c>
      <c r="D142" s="292" t="s">
        <v>260</v>
      </c>
      <c r="E142" s="248"/>
      <c r="F142" s="265"/>
      <c r="G142" s="266"/>
      <c r="I142" s="193">
        <f>'Buss, flyg, sjöfart'!D17*'Buss, flyg, sjöfart'!B17</f>
        <v>0</v>
      </c>
      <c r="J142" s="204"/>
      <c r="K142" s="131"/>
      <c r="L142" s="205">
        <f>'Buss, flyg, sjöfart'!J17</f>
        <v>0</v>
      </c>
      <c r="M142" s="204"/>
      <c r="P142" s="141"/>
      <c r="Q142" s="141"/>
      <c r="R142" s="141"/>
      <c r="S142" s="307"/>
    </row>
    <row r="143" spans="1:19" ht="13" customHeight="1" x14ac:dyDescent="0.35">
      <c r="A143" s="137"/>
      <c r="B143" s="352" t="s">
        <v>183</v>
      </c>
      <c r="C143" s="334" t="s">
        <v>196</v>
      </c>
      <c r="D143" s="292" t="s">
        <v>260</v>
      </c>
      <c r="E143" s="248"/>
      <c r="F143" s="265"/>
      <c r="G143" s="266"/>
      <c r="I143" s="193">
        <f>'Buss, flyg, sjöfart'!D18*'Buss, flyg, sjöfart'!B18</f>
        <v>0</v>
      </c>
      <c r="J143" s="204"/>
      <c r="K143" s="131"/>
      <c r="L143" s="205">
        <f>'Buss, flyg, sjöfart'!J18</f>
        <v>0</v>
      </c>
      <c r="M143" s="204"/>
      <c r="P143" s="141"/>
      <c r="Q143" s="141"/>
      <c r="R143" s="141"/>
      <c r="S143" s="307"/>
    </row>
    <row r="144" spans="1:19" ht="13" customHeight="1" x14ac:dyDescent="0.35">
      <c r="A144" s="137"/>
      <c r="B144" s="352" t="s">
        <v>183</v>
      </c>
      <c r="C144" s="334" t="s">
        <v>197</v>
      </c>
      <c r="D144" s="292" t="s">
        <v>260</v>
      </c>
      <c r="E144" s="248"/>
      <c r="F144" s="265"/>
      <c r="G144" s="266"/>
      <c r="I144" s="193">
        <f>'Buss, flyg, sjöfart'!D19*'Buss, flyg, sjöfart'!B19</f>
        <v>0</v>
      </c>
      <c r="J144" s="204"/>
      <c r="K144" s="131"/>
      <c r="L144" s="205">
        <f>'Buss, flyg, sjöfart'!J19</f>
        <v>0</v>
      </c>
      <c r="M144" s="204"/>
      <c r="P144" s="141"/>
      <c r="Q144" s="141"/>
      <c r="R144" s="141"/>
      <c r="S144" s="307"/>
    </row>
    <row r="145" spans="1:19" ht="13" customHeight="1" x14ac:dyDescent="0.35">
      <c r="A145" s="137"/>
      <c r="B145" s="352" t="s">
        <v>183</v>
      </c>
      <c r="C145" s="334" t="s">
        <v>198</v>
      </c>
      <c r="D145" s="292" t="s">
        <v>260</v>
      </c>
      <c r="E145" s="248"/>
      <c r="F145" s="265"/>
      <c r="G145" s="266"/>
      <c r="I145" s="193">
        <f>'Buss, flyg, sjöfart'!D20*'Buss, flyg, sjöfart'!B20</f>
        <v>0</v>
      </c>
      <c r="J145" s="204"/>
      <c r="K145" s="131"/>
      <c r="L145" s="205">
        <f>'Buss, flyg, sjöfart'!J20</f>
        <v>0</v>
      </c>
      <c r="M145" s="204"/>
      <c r="P145" s="141"/>
      <c r="Q145" s="141"/>
      <c r="R145" s="141"/>
      <c r="S145" s="307"/>
    </row>
    <row r="146" spans="1:19" ht="13" customHeight="1" x14ac:dyDescent="0.35">
      <c r="A146" s="137"/>
      <c r="B146" s="352" t="s">
        <v>183</v>
      </c>
      <c r="C146" s="334" t="s">
        <v>199</v>
      </c>
      <c r="D146" s="292" t="s">
        <v>260</v>
      </c>
      <c r="E146" s="248"/>
      <c r="F146" s="265"/>
      <c r="G146" s="266"/>
      <c r="I146" s="193">
        <f>'Buss, flyg, sjöfart'!D21*'Buss, flyg, sjöfart'!B21</f>
        <v>0</v>
      </c>
      <c r="J146" s="204"/>
      <c r="K146" s="131"/>
      <c r="L146" s="205">
        <f>'Buss, flyg, sjöfart'!J21</f>
        <v>0</v>
      </c>
      <c r="M146" s="204"/>
      <c r="P146" s="141"/>
      <c r="Q146" s="141"/>
      <c r="R146" s="141"/>
      <c r="S146" s="307"/>
    </row>
    <row r="147" spans="1:19" ht="13" customHeight="1" x14ac:dyDescent="0.35">
      <c r="A147" s="137"/>
      <c r="B147" s="352" t="s">
        <v>183</v>
      </c>
      <c r="C147" s="334" t="s">
        <v>200</v>
      </c>
      <c r="D147" s="292" t="s">
        <v>260</v>
      </c>
      <c r="E147" s="248"/>
      <c r="F147" s="265"/>
      <c r="G147" s="266"/>
      <c r="I147" s="193">
        <f>'Buss, flyg, sjöfart'!D22*'Buss, flyg, sjöfart'!B22</f>
        <v>0</v>
      </c>
      <c r="J147" s="204"/>
      <c r="K147" s="131"/>
      <c r="L147" s="205">
        <f>'Buss, flyg, sjöfart'!J22</f>
        <v>0</v>
      </c>
      <c r="M147" s="204"/>
      <c r="P147" s="141"/>
      <c r="Q147" s="141"/>
      <c r="R147" s="141"/>
      <c r="S147" s="307"/>
    </row>
    <row r="148" spans="1:19" ht="13" customHeight="1" x14ac:dyDescent="0.35">
      <c r="A148" s="137"/>
      <c r="B148" s="352" t="s">
        <v>183</v>
      </c>
      <c r="C148" s="334" t="s">
        <v>201</v>
      </c>
      <c r="D148" s="292" t="s">
        <v>260</v>
      </c>
      <c r="E148" s="248"/>
      <c r="F148" s="265"/>
      <c r="G148" s="266"/>
      <c r="I148" s="193">
        <f>'Buss, flyg, sjöfart'!D23*'Buss, flyg, sjöfart'!B23</f>
        <v>0</v>
      </c>
      <c r="J148" s="204"/>
      <c r="K148" s="131"/>
      <c r="L148" s="205">
        <f>'Buss, flyg, sjöfart'!J23</f>
        <v>0</v>
      </c>
      <c r="M148" s="204"/>
      <c r="P148" s="141"/>
      <c r="Q148" s="141"/>
      <c r="R148" s="141"/>
      <c r="S148" s="307"/>
    </row>
    <row r="149" spans="1:19" ht="13" customHeight="1" x14ac:dyDescent="0.35">
      <c r="A149" s="137"/>
      <c r="B149" s="352" t="s">
        <v>183</v>
      </c>
      <c r="C149" s="334" t="s">
        <v>202</v>
      </c>
      <c r="D149" s="292" t="s">
        <v>260</v>
      </c>
      <c r="E149" s="248"/>
      <c r="F149" s="265"/>
      <c r="G149" s="266"/>
      <c r="I149" s="193">
        <f>'Buss, flyg, sjöfart'!D24*'Buss, flyg, sjöfart'!B24</f>
        <v>0</v>
      </c>
      <c r="J149" s="204"/>
      <c r="K149" s="131"/>
      <c r="L149" s="205">
        <f>'Buss, flyg, sjöfart'!J24</f>
        <v>0</v>
      </c>
      <c r="M149" s="204"/>
      <c r="P149" s="141"/>
      <c r="Q149" s="141"/>
      <c r="R149" s="141"/>
      <c r="S149" s="307"/>
    </row>
    <row r="150" spans="1:19" ht="13" customHeight="1" x14ac:dyDescent="0.35">
      <c r="A150" s="137"/>
      <c r="B150" s="352" t="s">
        <v>183</v>
      </c>
      <c r="C150" s="334" t="s">
        <v>203</v>
      </c>
      <c r="D150" s="292" t="s">
        <v>260</v>
      </c>
      <c r="E150" s="248"/>
      <c r="F150" s="265"/>
      <c r="G150" s="266"/>
      <c r="I150" s="193">
        <f>'Buss, flyg, sjöfart'!D25*'Buss, flyg, sjöfart'!B25</f>
        <v>0</v>
      </c>
      <c r="J150" s="204"/>
      <c r="K150" s="131"/>
      <c r="L150" s="205">
        <f>'Buss, flyg, sjöfart'!J25</f>
        <v>0</v>
      </c>
      <c r="M150" s="204"/>
      <c r="P150" s="141"/>
      <c r="Q150" s="141"/>
      <c r="R150" s="141"/>
      <c r="S150" s="307"/>
    </row>
    <row r="151" spans="1:19" ht="13" customHeight="1" x14ac:dyDescent="0.35">
      <c r="A151" s="137"/>
      <c r="B151" s="352" t="s">
        <v>183</v>
      </c>
      <c r="C151" s="334" t="s">
        <v>204</v>
      </c>
      <c r="D151" s="292" t="s">
        <v>260</v>
      </c>
      <c r="E151" s="248"/>
      <c r="F151" s="265"/>
      <c r="G151" s="266"/>
      <c r="I151" s="193">
        <f>'Buss, flyg, sjöfart'!D26*'Buss, flyg, sjöfart'!B26</f>
        <v>0</v>
      </c>
      <c r="J151" s="204"/>
      <c r="K151" s="131"/>
      <c r="L151" s="205">
        <f>'Buss, flyg, sjöfart'!J26</f>
        <v>0</v>
      </c>
      <c r="M151" s="204"/>
      <c r="P151" s="141"/>
      <c r="Q151" s="141"/>
      <c r="R151" s="141"/>
      <c r="S151" s="307"/>
    </row>
    <row r="152" spans="1:19" ht="13" customHeight="1" x14ac:dyDescent="0.35">
      <c r="A152" s="137"/>
      <c r="B152" s="352" t="s">
        <v>183</v>
      </c>
      <c r="C152" s="334" t="s">
        <v>205</v>
      </c>
      <c r="D152" s="292" t="s">
        <v>260</v>
      </c>
      <c r="E152" s="248"/>
      <c r="F152" s="265"/>
      <c r="G152" s="266"/>
      <c r="I152" s="193">
        <f>'Buss, flyg, sjöfart'!D27*'Buss, flyg, sjöfart'!B27</f>
        <v>0</v>
      </c>
      <c r="J152" s="204"/>
      <c r="K152" s="131"/>
      <c r="L152" s="205">
        <f>'Buss, flyg, sjöfart'!J27</f>
        <v>0</v>
      </c>
      <c r="M152" s="204"/>
      <c r="P152" s="141"/>
      <c r="Q152" s="141"/>
      <c r="R152" s="141"/>
      <c r="S152" s="307"/>
    </row>
    <row r="153" spans="1:19" ht="13" customHeight="1" x14ac:dyDescent="0.35">
      <c r="A153" s="137"/>
      <c r="B153" s="352" t="s">
        <v>183</v>
      </c>
      <c r="C153" s="334" t="s">
        <v>206</v>
      </c>
      <c r="D153" s="292" t="s">
        <v>260</v>
      </c>
      <c r="E153" s="248"/>
      <c r="F153" s="265"/>
      <c r="G153" s="266"/>
      <c r="I153" s="193">
        <f>'Buss, flyg, sjöfart'!D28*'Buss, flyg, sjöfart'!B28</f>
        <v>0</v>
      </c>
      <c r="J153" s="204"/>
      <c r="K153" s="131"/>
      <c r="L153" s="205">
        <f>'Buss, flyg, sjöfart'!J28</f>
        <v>0</v>
      </c>
      <c r="M153" s="204"/>
      <c r="P153" s="141"/>
      <c r="Q153" s="141"/>
      <c r="R153" s="141"/>
      <c r="S153" s="307"/>
    </row>
    <row r="154" spans="1:19" ht="12.75" customHeight="1" x14ac:dyDescent="0.35">
      <c r="A154" s="137"/>
      <c r="B154" s="352" t="s">
        <v>183</v>
      </c>
      <c r="C154" s="334" t="s">
        <v>207</v>
      </c>
      <c r="D154" s="292" t="s">
        <v>260</v>
      </c>
      <c r="E154" s="248"/>
      <c r="F154" s="265"/>
      <c r="G154" s="266"/>
      <c r="I154" s="193">
        <f>'Buss, flyg, sjöfart'!D29*'Buss, flyg, sjöfart'!B29</f>
        <v>0</v>
      </c>
      <c r="J154" s="204"/>
      <c r="K154" s="131"/>
      <c r="L154" s="205">
        <f>'Buss, flyg, sjöfart'!J29</f>
        <v>0</v>
      </c>
      <c r="M154" s="204"/>
      <c r="P154" s="141"/>
      <c r="Q154" s="141"/>
      <c r="R154" s="141"/>
      <c r="S154" s="307"/>
    </row>
    <row r="155" spans="1:19" ht="13" customHeight="1" x14ac:dyDescent="0.35">
      <c r="A155" s="137"/>
      <c r="B155" s="353" t="s">
        <v>183</v>
      </c>
      <c r="C155" s="335" t="s">
        <v>180</v>
      </c>
      <c r="D155" s="294" t="s">
        <v>260</v>
      </c>
      <c r="E155" s="248"/>
      <c r="F155" s="265"/>
      <c r="G155" s="266"/>
      <c r="I155" s="193">
        <f>'Buss, flyg, sjöfart'!D30*'Buss, flyg, sjöfart'!B30</f>
        <v>0</v>
      </c>
      <c r="J155" s="204"/>
      <c r="K155" s="131"/>
      <c r="L155" s="205">
        <f>'Buss, flyg, sjöfart'!J30</f>
        <v>0</v>
      </c>
      <c r="M155" s="204"/>
      <c r="P155" s="141"/>
      <c r="Q155" s="141"/>
      <c r="R155" s="141"/>
      <c r="S155" s="307"/>
    </row>
    <row r="156" spans="1:19" ht="13" customHeight="1" thickBot="1" x14ac:dyDescent="0.4">
      <c r="A156" s="137"/>
      <c r="B156" s="354" t="s">
        <v>183</v>
      </c>
      <c r="C156" s="336" t="s">
        <v>181</v>
      </c>
      <c r="D156" s="293" t="s">
        <v>260</v>
      </c>
      <c r="E156" s="248"/>
      <c r="F156" s="272"/>
      <c r="G156" s="267"/>
      <c r="I156" s="193">
        <f>'Buss, flyg, sjöfart'!D31*'Buss, flyg, sjöfart'!B31</f>
        <v>0</v>
      </c>
      <c r="J156" s="204"/>
      <c r="K156" s="131"/>
      <c r="L156" s="205">
        <f>'Buss, flyg, sjöfart'!J31</f>
        <v>0</v>
      </c>
      <c r="M156" s="204"/>
      <c r="P156" s="141"/>
      <c r="Q156" s="141"/>
      <c r="R156" s="141"/>
      <c r="S156" s="307"/>
    </row>
    <row r="157" spans="1:19" ht="13" customHeight="1" thickBot="1" x14ac:dyDescent="0.4">
      <c r="B157" s="260"/>
      <c r="C157" s="130"/>
      <c r="D157" s="261"/>
      <c r="E157" s="248"/>
      <c r="F157" s="296"/>
      <c r="G157" s="297"/>
      <c r="I157" s="253"/>
      <c r="J157" s="252"/>
      <c r="K157" s="131"/>
      <c r="L157" s="253"/>
      <c r="M157" s="253"/>
      <c r="P157" s="141"/>
      <c r="Q157" s="141"/>
      <c r="R157" s="141"/>
      <c r="S157" s="307"/>
    </row>
    <row r="158" spans="1:19" ht="13" customHeight="1" x14ac:dyDescent="0.35">
      <c r="A158" s="137"/>
      <c r="B158" s="355" t="s">
        <v>306</v>
      </c>
      <c r="C158" s="323" t="s">
        <v>98</v>
      </c>
      <c r="D158" s="291" t="s">
        <v>260</v>
      </c>
      <c r="E158" s="248"/>
      <c r="F158" s="268"/>
      <c r="G158" s="276"/>
      <c r="I158" s="193">
        <f>'Buss, flyg, sjöfart'!D38*'Buss, flyg, sjöfart'!B38</f>
        <v>0</v>
      </c>
      <c r="J158" s="204"/>
      <c r="K158" s="131"/>
      <c r="L158" s="205">
        <f>'Buss, flyg, sjöfart'!J38</f>
        <v>0</v>
      </c>
      <c r="M158" s="204"/>
      <c r="P158" s="141"/>
      <c r="Q158" s="141"/>
      <c r="R158" s="141"/>
      <c r="S158" s="307"/>
    </row>
    <row r="159" spans="1:19" ht="13" customHeight="1" x14ac:dyDescent="0.35">
      <c r="A159" s="137"/>
      <c r="B159" s="356" t="s">
        <v>306</v>
      </c>
      <c r="C159" s="337" t="s">
        <v>99</v>
      </c>
      <c r="D159" s="295" t="s">
        <v>260</v>
      </c>
      <c r="E159" s="248"/>
      <c r="F159" s="265"/>
      <c r="G159" s="271"/>
      <c r="I159" s="193">
        <f>'Buss, flyg, sjöfart'!D39*'Buss, flyg, sjöfart'!B39</f>
        <v>0</v>
      </c>
      <c r="J159" s="204"/>
      <c r="K159" s="131"/>
      <c r="L159" s="205">
        <f>'Buss, flyg, sjöfart'!J39</f>
        <v>0</v>
      </c>
      <c r="M159" s="204"/>
      <c r="P159" s="141"/>
      <c r="Q159" s="141"/>
      <c r="R159" s="141"/>
      <c r="S159" s="307"/>
    </row>
    <row r="160" spans="1:19" ht="13" customHeight="1" x14ac:dyDescent="0.35">
      <c r="A160" s="137"/>
      <c r="B160" s="347" t="s">
        <v>306</v>
      </c>
      <c r="C160" s="324" t="s">
        <v>100</v>
      </c>
      <c r="D160" s="292" t="s">
        <v>260</v>
      </c>
      <c r="E160" s="248"/>
      <c r="F160" s="265"/>
      <c r="G160" s="271"/>
      <c r="I160" s="193">
        <f>'Buss, flyg, sjöfart'!D40*'Buss, flyg, sjöfart'!B40</f>
        <v>0</v>
      </c>
      <c r="J160" s="204"/>
      <c r="K160" s="131"/>
      <c r="L160" s="205">
        <f>'Buss, flyg, sjöfart'!J40</f>
        <v>0</v>
      </c>
      <c r="M160" s="204"/>
      <c r="P160" s="141"/>
      <c r="Q160" s="141"/>
      <c r="R160" s="141"/>
      <c r="S160" s="307"/>
    </row>
    <row r="161" spans="1:19" ht="13" customHeight="1" x14ac:dyDescent="0.35">
      <c r="A161" s="137"/>
      <c r="B161" s="347" t="s">
        <v>306</v>
      </c>
      <c r="C161" s="324" t="s">
        <v>103</v>
      </c>
      <c r="D161" s="292" t="s">
        <v>260</v>
      </c>
      <c r="E161" s="248"/>
      <c r="F161" s="265"/>
      <c r="G161" s="271"/>
      <c r="I161" s="193">
        <f>'Buss, flyg, sjöfart'!D41*'Buss, flyg, sjöfart'!B41</f>
        <v>0</v>
      </c>
      <c r="J161" s="204"/>
      <c r="K161" s="131"/>
      <c r="L161" s="205">
        <f>'Buss, flyg, sjöfart'!J41</f>
        <v>0</v>
      </c>
      <c r="M161" s="204"/>
      <c r="P161" s="141"/>
      <c r="Q161" s="141"/>
      <c r="R161" s="141"/>
      <c r="S161" s="307"/>
    </row>
    <row r="162" spans="1:19" ht="13" customHeight="1" x14ac:dyDescent="0.35">
      <c r="A162" s="137"/>
      <c r="B162" s="347" t="s">
        <v>306</v>
      </c>
      <c r="C162" s="324" t="s">
        <v>312</v>
      </c>
      <c r="D162" s="292" t="s">
        <v>260</v>
      </c>
      <c r="E162" s="248"/>
      <c r="F162" s="265"/>
      <c r="G162" s="271"/>
      <c r="I162" s="193">
        <f>'Buss, flyg, sjöfart'!D42*'Buss, flyg, sjöfart'!B42</f>
        <v>0</v>
      </c>
      <c r="J162" s="204"/>
      <c r="K162" s="131"/>
      <c r="L162" s="205">
        <f>'Buss, flyg, sjöfart'!J42</f>
        <v>0</v>
      </c>
      <c r="M162" s="204"/>
      <c r="P162" s="141"/>
      <c r="Q162" s="141"/>
      <c r="R162" s="141"/>
      <c r="S162" s="307"/>
    </row>
    <row r="163" spans="1:19" ht="13" customHeight="1" x14ac:dyDescent="0.35">
      <c r="A163" s="137"/>
      <c r="B163" s="347" t="s">
        <v>306</v>
      </c>
      <c r="C163" s="324" t="s">
        <v>101</v>
      </c>
      <c r="D163" s="292" t="s">
        <v>260</v>
      </c>
      <c r="E163" s="248"/>
      <c r="F163" s="265"/>
      <c r="G163" s="271"/>
      <c r="I163" s="193">
        <f>'Buss, flyg, sjöfart'!D43*'Buss, flyg, sjöfart'!B43</f>
        <v>0</v>
      </c>
      <c r="J163" s="204"/>
      <c r="K163" s="131"/>
      <c r="L163" s="205">
        <f>'Buss, flyg, sjöfart'!J43</f>
        <v>0</v>
      </c>
      <c r="M163" s="204"/>
      <c r="P163" s="141"/>
      <c r="Q163" s="141"/>
      <c r="R163" s="141"/>
      <c r="S163" s="307"/>
    </row>
    <row r="164" spans="1:19" ht="13" customHeight="1" x14ac:dyDescent="0.35">
      <c r="A164" s="137"/>
      <c r="B164" s="347" t="s">
        <v>306</v>
      </c>
      <c r="C164" s="324" t="s">
        <v>104</v>
      </c>
      <c r="D164" s="292" t="s">
        <v>260</v>
      </c>
      <c r="E164" s="248"/>
      <c r="F164" s="265"/>
      <c r="G164" s="271"/>
      <c r="I164" s="193">
        <f>'Buss, flyg, sjöfart'!D44*'Buss, flyg, sjöfart'!B44</f>
        <v>0</v>
      </c>
      <c r="J164" s="204"/>
      <c r="K164" s="131"/>
      <c r="L164" s="205">
        <f>'Buss, flyg, sjöfart'!J44</f>
        <v>0</v>
      </c>
      <c r="M164" s="204"/>
      <c r="P164" s="141"/>
      <c r="Q164" s="141"/>
      <c r="R164" s="141"/>
      <c r="S164" s="307"/>
    </row>
    <row r="165" spans="1:19" ht="13" customHeight="1" x14ac:dyDescent="0.35">
      <c r="A165" s="137"/>
      <c r="B165" s="347" t="s">
        <v>306</v>
      </c>
      <c r="C165" s="324" t="s">
        <v>102</v>
      </c>
      <c r="D165" s="292" t="s">
        <v>260</v>
      </c>
      <c r="E165" s="248"/>
      <c r="F165" s="265"/>
      <c r="G165" s="271"/>
      <c r="I165" s="193">
        <f>'Buss, flyg, sjöfart'!D45*'Buss, flyg, sjöfart'!B45</f>
        <v>0</v>
      </c>
      <c r="J165" s="204"/>
      <c r="K165" s="131"/>
      <c r="L165" s="205">
        <f>'Buss, flyg, sjöfart'!J45</f>
        <v>0</v>
      </c>
      <c r="M165" s="204"/>
      <c r="P165" s="141"/>
      <c r="Q165" s="141"/>
      <c r="R165" s="141"/>
      <c r="S165" s="307"/>
    </row>
    <row r="166" spans="1:19" ht="13" customHeight="1" x14ac:dyDescent="0.35">
      <c r="A166" s="137"/>
      <c r="B166" s="347" t="s">
        <v>306</v>
      </c>
      <c r="C166" s="324" t="s">
        <v>110</v>
      </c>
      <c r="D166" s="292" t="s">
        <v>260</v>
      </c>
      <c r="E166" s="248"/>
      <c r="F166" s="265"/>
      <c r="G166" s="271"/>
      <c r="I166" s="193">
        <f>'Buss, flyg, sjöfart'!D46*'Buss, flyg, sjöfart'!B46</f>
        <v>0</v>
      </c>
      <c r="J166" s="204"/>
      <c r="K166" s="131"/>
      <c r="L166" s="205">
        <f>'Buss, flyg, sjöfart'!J46</f>
        <v>0</v>
      </c>
      <c r="M166" s="204"/>
      <c r="P166" s="141"/>
      <c r="Q166" s="141"/>
      <c r="R166" s="141"/>
      <c r="S166" s="307"/>
    </row>
    <row r="167" spans="1:19" ht="13" customHeight="1" x14ac:dyDescent="0.35">
      <c r="A167" s="137"/>
      <c r="B167" s="347" t="s">
        <v>307</v>
      </c>
      <c r="C167" s="324" t="s">
        <v>98</v>
      </c>
      <c r="D167" s="292" t="s">
        <v>260</v>
      </c>
      <c r="E167" s="248"/>
      <c r="F167" s="265"/>
      <c r="G167" s="271"/>
      <c r="I167" s="193">
        <f>'Buss, flyg, sjöfart'!D52*'Buss, flyg, sjöfart'!B52</f>
        <v>0</v>
      </c>
      <c r="J167" s="204"/>
      <c r="K167" s="131"/>
      <c r="L167" s="205">
        <f>'Buss, flyg, sjöfart'!J52</f>
        <v>0</v>
      </c>
      <c r="M167" s="204"/>
      <c r="P167" s="141"/>
      <c r="Q167" s="141"/>
      <c r="R167" s="141"/>
      <c r="S167" s="307"/>
    </row>
    <row r="168" spans="1:19" ht="13" customHeight="1" x14ac:dyDescent="0.35">
      <c r="A168" s="137"/>
      <c r="B168" s="347" t="s">
        <v>307</v>
      </c>
      <c r="C168" s="324" t="s">
        <v>99</v>
      </c>
      <c r="D168" s="292" t="s">
        <v>260</v>
      </c>
      <c r="E168" s="248"/>
      <c r="F168" s="265"/>
      <c r="G168" s="271"/>
      <c r="I168" s="193">
        <f>'Buss, flyg, sjöfart'!D53*'Buss, flyg, sjöfart'!B53</f>
        <v>0</v>
      </c>
      <c r="J168" s="204"/>
      <c r="K168" s="131"/>
      <c r="L168" s="205">
        <f>'Buss, flyg, sjöfart'!J53</f>
        <v>0</v>
      </c>
      <c r="M168" s="204"/>
      <c r="P168" s="141"/>
      <c r="Q168" s="141"/>
      <c r="R168" s="141"/>
      <c r="S168" s="307"/>
    </row>
    <row r="169" spans="1:19" ht="13" customHeight="1" x14ac:dyDescent="0.35">
      <c r="A169" s="137"/>
      <c r="B169" s="347" t="s">
        <v>307</v>
      </c>
      <c r="C169" s="324" t="s">
        <v>100</v>
      </c>
      <c r="D169" s="292" t="s">
        <v>260</v>
      </c>
      <c r="E169" s="248"/>
      <c r="F169" s="265"/>
      <c r="G169" s="271"/>
      <c r="I169" s="193">
        <f>'Buss, flyg, sjöfart'!D54*'Buss, flyg, sjöfart'!B54</f>
        <v>0</v>
      </c>
      <c r="J169" s="204"/>
      <c r="K169" s="131"/>
      <c r="L169" s="205">
        <f>'Buss, flyg, sjöfart'!J54</f>
        <v>0</v>
      </c>
      <c r="M169" s="204"/>
      <c r="P169" s="141"/>
      <c r="Q169" s="141"/>
      <c r="R169" s="141"/>
      <c r="S169" s="307"/>
    </row>
    <row r="170" spans="1:19" ht="13" customHeight="1" x14ac:dyDescent="0.35">
      <c r="A170" s="137"/>
      <c r="B170" s="347" t="s">
        <v>307</v>
      </c>
      <c r="C170" s="324" t="s">
        <v>103</v>
      </c>
      <c r="D170" s="292" t="s">
        <v>260</v>
      </c>
      <c r="E170" s="248"/>
      <c r="F170" s="265"/>
      <c r="G170" s="271"/>
      <c r="I170" s="193">
        <f>'Buss, flyg, sjöfart'!D55*'Buss, flyg, sjöfart'!B55</f>
        <v>0</v>
      </c>
      <c r="J170" s="204"/>
      <c r="K170" s="131"/>
      <c r="L170" s="205">
        <f>'Buss, flyg, sjöfart'!J55</f>
        <v>0</v>
      </c>
      <c r="M170" s="204"/>
      <c r="P170" s="141"/>
      <c r="Q170" s="141"/>
      <c r="R170" s="141"/>
      <c r="S170" s="307"/>
    </row>
    <row r="171" spans="1:19" ht="13" customHeight="1" x14ac:dyDescent="0.35">
      <c r="A171" s="137"/>
      <c r="B171" s="347" t="s">
        <v>307</v>
      </c>
      <c r="C171" s="324" t="s">
        <v>312</v>
      </c>
      <c r="D171" s="292" t="s">
        <v>260</v>
      </c>
      <c r="E171" s="248"/>
      <c r="F171" s="265"/>
      <c r="G171" s="271"/>
      <c r="I171" s="193">
        <f>'Buss, flyg, sjöfart'!D56*'Buss, flyg, sjöfart'!B56</f>
        <v>0</v>
      </c>
      <c r="J171" s="204"/>
      <c r="K171" s="131"/>
      <c r="L171" s="205">
        <f>'Buss, flyg, sjöfart'!J56</f>
        <v>0</v>
      </c>
      <c r="M171" s="204"/>
      <c r="P171" s="141"/>
      <c r="Q171" s="141"/>
      <c r="R171" s="141"/>
      <c r="S171" s="307"/>
    </row>
    <row r="172" spans="1:19" ht="13" customHeight="1" x14ac:dyDescent="0.35">
      <c r="A172" s="137"/>
      <c r="B172" s="347" t="s">
        <v>307</v>
      </c>
      <c r="C172" s="324" t="s">
        <v>101</v>
      </c>
      <c r="D172" s="292" t="s">
        <v>260</v>
      </c>
      <c r="E172" s="248"/>
      <c r="F172" s="265"/>
      <c r="G172" s="271"/>
      <c r="I172" s="193">
        <f>'Buss, flyg, sjöfart'!D57*'Buss, flyg, sjöfart'!B57</f>
        <v>0</v>
      </c>
      <c r="J172" s="204"/>
      <c r="K172" s="131"/>
      <c r="L172" s="205">
        <f>'Buss, flyg, sjöfart'!J57</f>
        <v>0</v>
      </c>
      <c r="M172" s="204"/>
      <c r="P172" s="141"/>
      <c r="Q172" s="141"/>
      <c r="R172" s="141"/>
      <c r="S172" s="307"/>
    </row>
    <row r="173" spans="1:19" ht="13" customHeight="1" x14ac:dyDescent="0.35">
      <c r="A173" s="137"/>
      <c r="B173" s="347" t="s">
        <v>307</v>
      </c>
      <c r="C173" s="324" t="s">
        <v>104</v>
      </c>
      <c r="D173" s="292" t="s">
        <v>260</v>
      </c>
      <c r="E173" s="248"/>
      <c r="F173" s="265"/>
      <c r="G173" s="271"/>
      <c r="I173" s="274">
        <f>'Buss, flyg, sjöfart'!D58*'Buss, flyg, sjöfart'!B58</f>
        <v>0</v>
      </c>
      <c r="J173" s="206"/>
      <c r="K173" s="131"/>
      <c r="L173" s="275">
        <f>'Buss, flyg, sjöfart'!J58</f>
        <v>0</v>
      </c>
      <c r="M173" s="206"/>
      <c r="P173" s="141"/>
      <c r="Q173" s="141"/>
      <c r="R173" s="141"/>
      <c r="S173" s="307"/>
    </row>
    <row r="174" spans="1:19" ht="12.75" customHeight="1" thickBot="1" x14ac:dyDescent="0.4">
      <c r="A174" s="137"/>
      <c r="B174" s="348" t="s">
        <v>307</v>
      </c>
      <c r="C174" s="336" t="s">
        <v>102</v>
      </c>
      <c r="D174" s="293" t="s">
        <v>260</v>
      </c>
      <c r="E174" s="248"/>
      <c r="F174" s="272"/>
      <c r="G174" s="273"/>
      <c r="I174" s="193">
        <f>'Buss, flyg, sjöfart'!D59*'Buss, flyg, sjöfart'!B59</f>
        <v>0</v>
      </c>
      <c r="J174" s="204"/>
      <c r="K174" s="131"/>
      <c r="L174" s="205">
        <f>'Buss, flyg, sjöfart'!J59</f>
        <v>0</v>
      </c>
      <c r="M174" s="204"/>
      <c r="P174" s="141"/>
      <c r="Q174" s="141"/>
      <c r="R174" s="141"/>
      <c r="S174" s="307"/>
    </row>
    <row r="175" spans="1:19" ht="13" customHeight="1" thickBot="1" x14ac:dyDescent="0.4">
      <c r="B175" s="260"/>
      <c r="C175" s="130"/>
      <c r="D175" s="261"/>
      <c r="E175" s="248"/>
      <c r="G175" s="12"/>
      <c r="I175" s="131"/>
      <c r="J175" s="131"/>
      <c r="K175" s="131"/>
      <c r="L175" s="131"/>
      <c r="M175" s="131"/>
      <c r="P175" s="141"/>
      <c r="Q175" s="141"/>
      <c r="R175" s="141"/>
      <c r="S175" s="307"/>
    </row>
    <row r="176" spans="1:19" ht="13" customHeight="1" x14ac:dyDescent="0.35">
      <c r="A176" s="137"/>
      <c r="B176" s="355" t="s">
        <v>144</v>
      </c>
      <c r="C176" s="338" t="s">
        <v>75</v>
      </c>
      <c r="D176" s="291" t="s">
        <v>252</v>
      </c>
      <c r="E176" s="248"/>
      <c r="F176" s="268"/>
      <c r="G176" s="269"/>
      <c r="I176" s="193">
        <f>'Väg körsträcka'!E28*'Väg körsträcka'!B28</f>
        <v>0</v>
      </c>
      <c r="J176" s="192">
        <f>'Väg körsträcka'!E28*'Väg körsträcka'!C28</f>
        <v>0</v>
      </c>
      <c r="K176" s="131"/>
      <c r="L176" s="205">
        <f>'Väg körsträcka'!K28</f>
        <v>0</v>
      </c>
      <c r="M176" s="366">
        <f>'Väg körsträcka'!L28</f>
        <v>0</v>
      </c>
      <c r="P176" s="141"/>
      <c r="Q176" s="141"/>
      <c r="R176" s="141"/>
      <c r="S176" s="307"/>
    </row>
    <row r="177" spans="1:20" ht="13" customHeight="1" x14ac:dyDescent="0.35">
      <c r="A177" s="137"/>
      <c r="B177" s="347" t="s">
        <v>144</v>
      </c>
      <c r="C177" s="339" t="s">
        <v>76</v>
      </c>
      <c r="D177" s="292" t="s">
        <v>252</v>
      </c>
      <c r="E177" s="248"/>
      <c r="F177" s="265"/>
      <c r="G177" s="270"/>
      <c r="I177" s="193">
        <f>'Väg körsträcka'!E29*'Väg körsträcka'!B29</f>
        <v>0</v>
      </c>
      <c r="J177" s="192">
        <f>'Väg körsträcka'!E29*'Väg körsträcka'!C29</f>
        <v>0</v>
      </c>
      <c r="K177" s="131"/>
      <c r="L177" s="205">
        <f>'Väg körsträcka'!K29</f>
        <v>0</v>
      </c>
      <c r="M177" s="366">
        <f>'Väg körsträcka'!L29</f>
        <v>0</v>
      </c>
      <c r="P177" s="141"/>
      <c r="Q177" s="141"/>
      <c r="R177" s="141"/>
      <c r="S177" s="307"/>
    </row>
    <row r="178" spans="1:20" ht="13" customHeight="1" thickBot="1" x14ac:dyDescent="0.4">
      <c r="A178" s="137"/>
      <c r="B178" s="348" t="s">
        <v>144</v>
      </c>
      <c r="C178" s="340" t="s">
        <v>156</v>
      </c>
      <c r="D178" s="293" t="s">
        <v>252</v>
      </c>
      <c r="E178" s="248"/>
      <c r="F178" s="272"/>
      <c r="G178" s="298"/>
      <c r="I178" s="193">
        <f>'Väg körsträcka'!E30*'Väg körsträcka'!B30</f>
        <v>0</v>
      </c>
      <c r="J178" s="192">
        <f>'Väg körsträcka'!E30*'Väg körsträcka'!C30</f>
        <v>0</v>
      </c>
      <c r="K178" s="131"/>
      <c r="L178" s="205">
        <f>'Väg körsträcka'!K30</f>
        <v>0</v>
      </c>
      <c r="M178" s="366">
        <f>'Väg körsträcka'!L30</f>
        <v>0</v>
      </c>
      <c r="N178" s="131"/>
      <c r="P178" s="141"/>
      <c r="Q178" s="141"/>
      <c r="R178" s="141"/>
      <c r="S178" s="307"/>
      <c r="T178" s="131"/>
    </row>
    <row r="179" spans="1:20" ht="13" customHeight="1" thickBot="1" x14ac:dyDescent="0.4">
      <c r="B179" s="260"/>
      <c r="C179" s="130"/>
      <c r="D179" s="261"/>
      <c r="E179" s="248"/>
      <c r="G179" s="12"/>
      <c r="I179" s="131"/>
      <c r="J179" s="131"/>
      <c r="K179" s="131"/>
      <c r="L179" s="131"/>
      <c r="M179" s="131"/>
      <c r="P179" s="141"/>
      <c r="Q179" s="141"/>
      <c r="R179" s="141"/>
      <c r="S179" s="307"/>
    </row>
    <row r="180" spans="1:20" ht="13" customHeight="1" x14ac:dyDescent="0.35">
      <c r="A180" s="137"/>
      <c r="B180" s="320" t="s">
        <v>239</v>
      </c>
      <c r="C180" s="323" t="s">
        <v>54</v>
      </c>
      <c r="D180" s="291" t="s">
        <v>249</v>
      </c>
      <c r="E180" s="289"/>
      <c r="F180" s="312"/>
      <c r="G180" s="269"/>
      <c r="I180" s="204"/>
      <c r="J180" s="192">
        <f>'Väg drivmedelsåtgång'!E14*'Väg drivmedelsåtgång'!C14</f>
        <v>0</v>
      </c>
      <c r="K180" s="131"/>
      <c r="L180" s="363"/>
      <c r="M180" s="366">
        <f>'Väg drivmedelsåtgång'!L14</f>
        <v>0</v>
      </c>
      <c r="P180" s="141"/>
      <c r="Q180" s="141"/>
      <c r="R180" s="141"/>
      <c r="S180" s="307"/>
    </row>
    <row r="181" spans="1:20" ht="13" customHeight="1" x14ac:dyDescent="0.35">
      <c r="A181" s="137"/>
      <c r="B181" s="321" t="s">
        <v>239</v>
      </c>
      <c r="C181" s="324" t="s">
        <v>119</v>
      </c>
      <c r="D181" s="292" t="s">
        <v>249</v>
      </c>
      <c r="E181" s="289"/>
      <c r="F181" s="312"/>
      <c r="G181" s="301"/>
      <c r="I181" s="204"/>
      <c r="J181" s="192">
        <f>'Väg drivmedelsåtgång'!E15*'Väg drivmedelsåtgång'!C15</f>
        <v>0</v>
      </c>
      <c r="K181" s="131"/>
      <c r="L181" s="363"/>
      <c r="M181" s="367">
        <f>'Väg drivmedelsåtgång'!L15</f>
        <v>0</v>
      </c>
      <c r="P181" s="141"/>
      <c r="Q181" s="141"/>
      <c r="R181" s="141"/>
      <c r="S181" s="307"/>
    </row>
    <row r="182" spans="1:20" ht="13" customHeight="1" x14ac:dyDescent="0.35">
      <c r="A182" s="137"/>
      <c r="B182" s="321" t="s">
        <v>239</v>
      </c>
      <c r="C182" s="324" t="s">
        <v>228</v>
      </c>
      <c r="D182" s="292" t="s">
        <v>249</v>
      </c>
      <c r="E182" s="289"/>
      <c r="F182" s="312"/>
      <c r="G182" s="301"/>
      <c r="H182" s="47"/>
      <c r="I182" s="204"/>
      <c r="J182" s="192">
        <f>'Väg drivmedelsåtgång'!E16*'Väg drivmedelsåtgång'!C16</f>
        <v>0</v>
      </c>
      <c r="K182" s="131"/>
      <c r="L182" s="363"/>
      <c r="M182" s="366">
        <f>'Väg drivmedelsåtgång'!L16</f>
        <v>0</v>
      </c>
      <c r="P182" s="141"/>
      <c r="Q182" s="141"/>
      <c r="R182" s="141"/>
      <c r="S182" s="307"/>
    </row>
    <row r="183" spans="1:20" ht="13" customHeight="1" x14ac:dyDescent="0.35">
      <c r="A183" s="137"/>
      <c r="B183" s="321" t="s">
        <v>239</v>
      </c>
      <c r="C183" s="324" t="s">
        <v>0</v>
      </c>
      <c r="D183" s="292" t="s">
        <v>249</v>
      </c>
      <c r="E183" s="289"/>
      <c r="F183" s="312"/>
      <c r="G183" s="301"/>
      <c r="H183" s="47"/>
      <c r="I183" s="204"/>
      <c r="J183" s="192">
        <f>'Väg drivmedelsåtgång'!E17*'Väg drivmedelsåtgång'!C17</f>
        <v>0</v>
      </c>
      <c r="K183" s="131"/>
      <c r="L183" s="363"/>
      <c r="M183" s="366">
        <f>'Väg drivmedelsåtgång'!L17</f>
        <v>0</v>
      </c>
      <c r="P183" s="141"/>
      <c r="Q183" s="141"/>
      <c r="R183" s="141"/>
      <c r="S183" s="307"/>
    </row>
    <row r="184" spans="1:20" ht="13" customHeight="1" x14ac:dyDescent="0.25">
      <c r="A184" s="137"/>
      <c r="B184" s="321" t="s">
        <v>239</v>
      </c>
      <c r="C184" s="324" t="s">
        <v>224</v>
      </c>
      <c r="D184" s="299" t="s">
        <v>264</v>
      </c>
      <c r="E184" s="290"/>
      <c r="F184" s="312"/>
      <c r="G184" s="301"/>
      <c r="H184" s="47"/>
      <c r="I184" s="204"/>
      <c r="J184" s="192">
        <f>'Väg drivmedelsåtgång'!E18*'Väg drivmedelsåtgång'!C18</f>
        <v>0</v>
      </c>
      <c r="K184" s="131"/>
      <c r="L184" s="363"/>
      <c r="M184" s="366">
        <f>'Väg drivmedelsåtgång'!L18</f>
        <v>0</v>
      </c>
      <c r="P184" s="141"/>
      <c r="Q184" s="141"/>
      <c r="R184" s="141"/>
      <c r="S184" s="307"/>
    </row>
    <row r="185" spans="1:20" ht="13" customHeight="1" x14ac:dyDescent="0.25">
      <c r="A185" s="181"/>
      <c r="B185" s="321" t="s">
        <v>239</v>
      </c>
      <c r="C185" s="341" t="s">
        <v>265</v>
      </c>
      <c r="D185" s="299" t="s">
        <v>266</v>
      </c>
      <c r="E185" s="290"/>
      <c r="F185" s="312"/>
      <c r="G185" s="301"/>
      <c r="I185" s="204"/>
      <c r="J185" s="192">
        <f>'Arbetsmaskiner körtid'!F3*'Arbetsmaskiner körtid'!D3</f>
        <v>0</v>
      </c>
      <c r="K185" s="131"/>
      <c r="L185" s="363"/>
      <c r="M185" s="366">
        <f>'Arbetsmaskiner körtid'!L3</f>
        <v>0</v>
      </c>
      <c r="P185" s="141"/>
      <c r="Q185" s="141"/>
      <c r="R185" s="141"/>
      <c r="S185" s="307"/>
    </row>
    <row r="186" spans="1:20" ht="13" customHeight="1" x14ac:dyDescent="0.25">
      <c r="A186" s="181"/>
      <c r="B186" s="321" t="s">
        <v>239</v>
      </c>
      <c r="C186" s="341" t="s">
        <v>267</v>
      </c>
      <c r="D186" s="299" t="s">
        <v>266</v>
      </c>
      <c r="E186" s="290"/>
      <c r="F186" s="312"/>
      <c r="G186" s="301"/>
      <c r="I186" s="204"/>
      <c r="J186" s="192">
        <f>'Arbetsmaskiner körtid'!F4*'Arbetsmaskiner körtid'!D4</f>
        <v>0</v>
      </c>
      <c r="K186" s="131"/>
      <c r="L186" s="363"/>
      <c r="M186" s="366">
        <f>'Arbetsmaskiner körtid'!L4</f>
        <v>0</v>
      </c>
      <c r="P186" s="141"/>
      <c r="Q186" s="141"/>
      <c r="R186" s="141"/>
      <c r="S186" s="307"/>
    </row>
    <row r="187" spans="1:20" ht="13" customHeight="1" x14ac:dyDescent="0.25">
      <c r="A187" s="181"/>
      <c r="B187" s="321" t="s">
        <v>239</v>
      </c>
      <c r="C187" s="341" t="s">
        <v>361</v>
      </c>
      <c r="D187" s="299" t="s">
        <v>266</v>
      </c>
      <c r="E187" s="290"/>
      <c r="F187" s="312"/>
      <c r="G187" s="301"/>
      <c r="I187" s="204"/>
      <c r="J187" s="192">
        <f>'Arbetsmaskiner körtid'!F5*'Arbetsmaskiner körtid'!D5</f>
        <v>0</v>
      </c>
      <c r="K187" s="131"/>
      <c r="L187" s="363"/>
      <c r="M187" s="366">
        <f>'Arbetsmaskiner körtid'!L5</f>
        <v>0</v>
      </c>
      <c r="P187" s="141"/>
      <c r="Q187" s="141"/>
      <c r="R187" s="141"/>
      <c r="S187" s="307"/>
    </row>
    <row r="188" spans="1:20" ht="13" customHeight="1" x14ac:dyDescent="0.25">
      <c r="A188" s="181"/>
      <c r="B188" s="321" t="s">
        <v>239</v>
      </c>
      <c r="C188" s="341" t="s">
        <v>268</v>
      </c>
      <c r="D188" s="299" t="s">
        <v>266</v>
      </c>
      <c r="E188" s="290"/>
      <c r="F188" s="312"/>
      <c r="G188" s="301"/>
      <c r="I188" s="204"/>
      <c r="J188" s="192">
        <f>'Arbetsmaskiner körtid'!F6*'Arbetsmaskiner körtid'!D6</f>
        <v>0</v>
      </c>
      <c r="K188" s="131"/>
      <c r="L188" s="363"/>
      <c r="M188" s="366">
        <f>'Arbetsmaskiner körtid'!L6</f>
        <v>0</v>
      </c>
      <c r="P188" s="141"/>
      <c r="Q188" s="141"/>
      <c r="R188" s="141"/>
      <c r="S188" s="307"/>
    </row>
    <row r="189" spans="1:20" ht="13" customHeight="1" x14ac:dyDescent="0.25">
      <c r="A189" s="181"/>
      <c r="B189" s="321" t="s">
        <v>239</v>
      </c>
      <c r="C189" s="341" t="s">
        <v>269</v>
      </c>
      <c r="D189" s="299" t="s">
        <v>266</v>
      </c>
      <c r="E189" s="290"/>
      <c r="F189" s="312"/>
      <c r="G189" s="301"/>
      <c r="I189" s="204"/>
      <c r="J189" s="192">
        <f>'Arbetsmaskiner körtid'!F7*'Arbetsmaskiner körtid'!D7</f>
        <v>0</v>
      </c>
      <c r="K189" s="131"/>
      <c r="L189" s="363"/>
      <c r="M189" s="366">
        <f>'Arbetsmaskiner körtid'!L7</f>
        <v>0</v>
      </c>
      <c r="P189" s="141"/>
      <c r="Q189" s="141"/>
      <c r="R189" s="141"/>
      <c r="S189" s="307"/>
    </row>
    <row r="190" spans="1:20" ht="13" customHeight="1" x14ac:dyDescent="0.25">
      <c r="A190" s="181"/>
      <c r="B190" s="321" t="s">
        <v>239</v>
      </c>
      <c r="C190" s="341" t="s">
        <v>360</v>
      </c>
      <c r="D190" s="299" t="s">
        <v>266</v>
      </c>
      <c r="E190" s="290"/>
      <c r="F190" s="312"/>
      <c r="G190" s="301"/>
      <c r="I190" s="204"/>
      <c r="J190" s="192">
        <f>'Arbetsmaskiner körtid'!F8*'Arbetsmaskiner körtid'!D8</f>
        <v>0</v>
      </c>
      <c r="K190" s="131"/>
      <c r="L190" s="363"/>
      <c r="M190" s="366">
        <f>'Arbetsmaskiner körtid'!L8</f>
        <v>0</v>
      </c>
      <c r="P190" s="141"/>
      <c r="Q190" s="141"/>
      <c r="R190" s="141"/>
      <c r="S190" s="307"/>
    </row>
    <row r="191" spans="1:20" ht="13" customHeight="1" x14ac:dyDescent="0.25">
      <c r="A191" s="181"/>
      <c r="B191" s="321" t="s">
        <v>239</v>
      </c>
      <c r="C191" s="341" t="s">
        <v>270</v>
      </c>
      <c r="D191" s="299" t="s">
        <v>266</v>
      </c>
      <c r="E191" s="290"/>
      <c r="F191" s="312"/>
      <c r="G191" s="301"/>
      <c r="I191" s="204"/>
      <c r="J191" s="192">
        <f>'Arbetsmaskiner körtid'!F9*'Arbetsmaskiner körtid'!D9</f>
        <v>0</v>
      </c>
      <c r="K191" s="131"/>
      <c r="L191" s="363"/>
      <c r="M191" s="366">
        <f>'Arbetsmaskiner körtid'!L9</f>
        <v>0</v>
      </c>
      <c r="P191" s="141"/>
      <c r="Q191" s="141"/>
      <c r="R191" s="141"/>
      <c r="S191" s="307"/>
    </row>
    <row r="192" spans="1:20" ht="13" customHeight="1" x14ac:dyDescent="0.25">
      <c r="A192" s="181"/>
      <c r="B192" s="321" t="s">
        <v>239</v>
      </c>
      <c r="C192" s="341" t="s">
        <v>271</v>
      </c>
      <c r="D192" s="299" t="s">
        <v>266</v>
      </c>
      <c r="E192" s="290"/>
      <c r="F192" s="312"/>
      <c r="G192" s="301"/>
      <c r="I192" s="204"/>
      <c r="J192" s="192">
        <f>'Arbetsmaskiner körtid'!F10*'Arbetsmaskiner körtid'!D10</f>
        <v>0</v>
      </c>
      <c r="K192" s="131"/>
      <c r="L192" s="363"/>
      <c r="M192" s="366">
        <f>'Arbetsmaskiner körtid'!L10</f>
        <v>0</v>
      </c>
      <c r="P192" s="141"/>
      <c r="Q192" s="141"/>
      <c r="R192" s="141"/>
      <c r="S192" s="307"/>
    </row>
    <row r="193" spans="1:19" ht="13" customHeight="1" x14ac:dyDescent="0.25">
      <c r="A193" s="181"/>
      <c r="B193" s="321" t="s">
        <v>239</v>
      </c>
      <c r="C193" s="341" t="s">
        <v>359</v>
      </c>
      <c r="D193" s="299" t="s">
        <v>266</v>
      </c>
      <c r="E193" s="290"/>
      <c r="F193" s="312"/>
      <c r="G193" s="301"/>
      <c r="I193" s="204"/>
      <c r="J193" s="192">
        <f>'Arbetsmaskiner körtid'!F11*'Arbetsmaskiner körtid'!D11</f>
        <v>0</v>
      </c>
      <c r="K193" s="131"/>
      <c r="L193" s="363"/>
      <c r="M193" s="366">
        <f>'Arbetsmaskiner körtid'!L11</f>
        <v>0</v>
      </c>
      <c r="P193" s="141"/>
      <c r="Q193" s="141"/>
      <c r="R193" s="141"/>
      <c r="S193" s="307"/>
    </row>
    <row r="194" spans="1:19" ht="13" customHeight="1" x14ac:dyDescent="0.25">
      <c r="A194" s="181"/>
      <c r="B194" s="321" t="s">
        <v>239</v>
      </c>
      <c r="C194" s="341" t="s">
        <v>272</v>
      </c>
      <c r="D194" s="299" t="s">
        <v>266</v>
      </c>
      <c r="E194" s="290"/>
      <c r="F194" s="312"/>
      <c r="G194" s="301"/>
      <c r="I194" s="204"/>
      <c r="J194" s="192">
        <f>'Arbetsmaskiner körtid'!F12*'Arbetsmaskiner körtid'!D12</f>
        <v>0</v>
      </c>
      <c r="K194" s="131"/>
      <c r="L194" s="363"/>
      <c r="M194" s="366">
        <f>'Arbetsmaskiner körtid'!L12</f>
        <v>0</v>
      </c>
      <c r="P194" s="141"/>
      <c r="Q194" s="141"/>
      <c r="R194" s="141"/>
      <c r="S194" s="307"/>
    </row>
    <row r="195" spans="1:19" ht="13" customHeight="1" x14ac:dyDescent="0.25">
      <c r="A195" s="181"/>
      <c r="B195" s="321" t="s">
        <v>239</v>
      </c>
      <c r="C195" s="341" t="s">
        <v>273</v>
      </c>
      <c r="D195" s="299" t="s">
        <v>266</v>
      </c>
      <c r="E195" s="290"/>
      <c r="F195" s="312"/>
      <c r="G195" s="301"/>
      <c r="I195" s="204"/>
      <c r="J195" s="192">
        <f>'Arbetsmaskiner körtid'!F13*'Arbetsmaskiner körtid'!D13</f>
        <v>0</v>
      </c>
      <c r="K195" s="131"/>
      <c r="L195" s="363"/>
      <c r="M195" s="366">
        <f>'Arbetsmaskiner körtid'!L13</f>
        <v>0</v>
      </c>
      <c r="P195" s="141"/>
      <c r="Q195" s="141"/>
      <c r="R195" s="141"/>
      <c r="S195" s="307"/>
    </row>
    <row r="196" spans="1:19" ht="13" customHeight="1" x14ac:dyDescent="0.25">
      <c r="A196" s="181"/>
      <c r="B196" s="321" t="s">
        <v>239</v>
      </c>
      <c r="C196" s="341" t="s">
        <v>358</v>
      </c>
      <c r="D196" s="299" t="s">
        <v>266</v>
      </c>
      <c r="E196" s="290"/>
      <c r="F196" s="312"/>
      <c r="G196" s="301"/>
      <c r="I196" s="204"/>
      <c r="J196" s="192">
        <f>'Arbetsmaskiner körtid'!F14*'Arbetsmaskiner körtid'!D14</f>
        <v>0</v>
      </c>
      <c r="K196" s="131"/>
      <c r="L196" s="363"/>
      <c r="M196" s="366">
        <f>'Arbetsmaskiner körtid'!L14</f>
        <v>0</v>
      </c>
      <c r="P196" s="141"/>
      <c r="Q196" s="141"/>
      <c r="R196" s="141"/>
      <c r="S196" s="307"/>
    </row>
    <row r="197" spans="1:19" ht="13" customHeight="1" x14ac:dyDescent="0.25">
      <c r="A197" s="181"/>
      <c r="B197" s="321" t="s">
        <v>239</v>
      </c>
      <c r="C197" s="341" t="s">
        <v>274</v>
      </c>
      <c r="D197" s="299" t="s">
        <v>266</v>
      </c>
      <c r="E197" s="290"/>
      <c r="F197" s="312"/>
      <c r="G197" s="301"/>
      <c r="I197" s="204"/>
      <c r="J197" s="192">
        <f>'Arbetsmaskiner körtid'!F15*'Arbetsmaskiner körtid'!D15</f>
        <v>0</v>
      </c>
      <c r="K197" s="131"/>
      <c r="L197" s="363"/>
      <c r="M197" s="366">
        <f>'Arbetsmaskiner körtid'!L15</f>
        <v>0</v>
      </c>
      <c r="P197" s="141"/>
      <c r="Q197" s="141"/>
      <c r="R197" s="141"/>
      <c r="S197" s="307"/>
    </row>
    <row r="198" spans="1:19" ht="13" customHeight="1" x14ac:dyDescent="0.25">
      <c r="A198" s="181"/>
      <c r="B198" s="321" t="s">
        <v>239</v>
      </c>
      <c r="C198" s="341" t="s">
        <v>357</v>
      </c>
      <c r="D198" s="299" t="s">
        <v>266</v>
      </c>
      <c r="E198" s="290"/>
      <c r="F198" s="312"/>
      <c r="G198" s="301"/>
      <c r="I198" s="204"/>
      <c r="J198" s="192">
        <f>'Arbetsmaskiner körtid'!F16*'Arbetsmaskiner körtid'!D16</f>
        <v>0</v>
      </c>
      <c r="K198" s="131"/>
      <c r="L198" s="363"/>
      <c r="M198" s="366">
        <f>'Arbetsmaskiner körtid'!L16</f>
        <v>0</v>
      </c>
      <c r="P198" s="141"/>
      <c r="Q198" s="141"/>
      <c r="R198" s="141"/>
      <c r="S198" s="307"/>
    </row>
    <row r="199" spans="1:19" ht="13" customHeight="1" x14ac:dyDescent="0.25">
      <c r="A199" s="181"/>
      <c r="B199" s="321" t="s">
        <v>239</v>
      </c>
      <c r="C199" s="341" t="s">
        <v>275</v>
      </c>
      <c r="D199" s="299" t="s">
        <v>266</v>
      </c>
      <c r="E199" s="290"/>
      <c r="F199" s="312"/>
      <c r="G199" s="301"/>
      <c r="I199" s="204"/>
      <c r="J199" s="192">
        <f>'Arbetsmaskiner körtid'!F17*'Arbetsmaskiner körtid'!D17</f>
        <v>0</v>
      </c>
      <c r="K199" s="131"/>
      <c r="L199" s="363"/>
      <c r="M199" s="366">
        <f>'Arbetsmaskiner körtid'!L17</f>
        <v>0</v>
      </c>
      <c r="P199" s="141"/>
      <c r="Q199" s="141"/>
      <c r="R199" s="141"/>
      <c r="S199" s="307"/>
    </row>
    <row r="200" spans="1:19" ht="13" customHeight="1" x14ac:dyDescent="0.25">
      <c r="A200" s="181"/>
      <c r="B200" s="321" t="s">
        <v>239</v>
      </c>
      <c r="C200" s="341" t="s">
        <v>356</v>
      </c>
      <c r="D200" s="299" t="s">
        <v>266</v>
      </c>
      <c r="E200" s="290"/>
      <c r="F200" s="312"/>
      <c r="G200" s="301"/>
      <c r="I200" s="204"/>
      <c r="J200" s="192">
        <f>'Arbetsmaskiner körtid'!F18*'Arbetsmaskiner körtid'!D18</f>
        <v>0</v>
      </c>
      <c r="K200" s="131"/>
      <c r="L200" s="363"/>
      <c r="M200" s="366">
        <f>'Arbetsmaskiner körtid'!L18</f>
        <v>0</v>
      </c>
      <c r="P200" s="141"/>
      <c r="Q200" s="141"/>
      <c r="R200" s="141"/>
      <c r="S200" s="307"/>
    </row>
    <row r="201" spans="1:19" ht="13" customHeight="1" x14ac:dyDescent="0.25">
      <c r="A201" s="181"/>
      <c r="B201" s="321" t="s">
        <v>239</v>
      </c>
      <c r="C201" s="341" t="s">
        <v>276</v>
      </c>
      <c r="D201" s="299" t="s">
        <v>266</v>
      </c>
      <c r="E201" s="290"/>
      <c r="F201" s="312"/>
      <c r="G201" s="301"/>
      <c r="I201" s="204"/>
      <c r="J201" s="192">
        <f>'Arbetsmaskiner körtid'!F19*'Arbetsmaskiner körtid'!D19</f>
        <v>0</v>
      </c>
      <c r="K201" s="131"/>
      <c r="L201" s="363"/>
      <c r="M201" s="366">
        <f>'Arbetsmaskiner körtid'!L19</f>
        <v>0</v>
      </c>
      <c r="P201" s="141"/>
      <c r="Q201" s="141"/>
      <c r="R201" s="141"/>
      <c r="S201" s="307"/>
    </row>
    <row r="202" spans="1:19" ht="13" customHeight="1" x14ac:dyDescent="0.25">
      <c r="A202" s="181"/>
      <c r="B202" s="321" t="s">
        <v>239</v>
      </c>
      <c r="C202" s="341" t="s">
        <v>277</v>
      </c>
      <c r="D202" s="299" t="s">
        <v>266</v>
      </c>
      <c r="E202" s="290"/>
      <c r="F202" s="312"/>
      <c r="G202" s="301"/>
      <c r="I202" s="204"/>
      <c r="J202" s="192">
        <f>'Arbetsmaskiner körtid'!F20*'Arbetsmaskiner körtid'!D20</f>
        <v>0</v>
      </c>
      <c r="K202" s="131"/>
      <c r="L202" s="363"/>
      <c r="M202" s="366">
        <f>'Arbetsmaskiner körtid'!L20</f>
        <v>0</v>
      </c>
      <c r="P202" s="141"/>
      <c r="Q202" s="141"/>
      <c r="R202" s="141"/>
      <c r="S202" s="307"/>
    </row>
    <row r="203" spans="1:19" ht="13" customHeight="1" x14ac:dyDescent="0.25">
      <c r="A203" s="181"/>
      <c r="B203" s="321" t="s">
        <v>239</v>
      </c>
      <c r="C203" s="341" t="s">
        <v>355</v>
      </c>
      <c r="D203" s="299" t="s">
        <v>266</v>
      </c>
      <c r="E203" s="290"/>
      <c r="F203" s="312"/>
      <c r="G203" s="301"/>
      <c r="I203" s="204"/>
      <c r="J203" s="192">
        <f>'Arbetsmaskiner körtid'!F21*'Arbetsmaskiner körtid'!D21</f>
        <v>0</v>
      </c>
      <c r="K203" s="131"/>
      <c r="L203" s="363"/>
      <c r="M203" s="366">
        <f>'Arbetsmaskiner körtid'!L21</f>
        <v>0</v>
      </c>
      <c r="P203" s="141"/>
      <c r="Q203" s="141"/>
      <c r="R203" s="141"/>
      <c r="S203" s="307"/>
    </row>
    <row r="204" spans="1:19" ht="13" customHeight="1" x14ac:dyDescent="0.25">
      <c r="A204" s="181"/>
      <c r="B204" s="321" t="s">
        <v>239</v>
      </c>
      <c r="C204" s="341" t="s">
        <v>354</v>
      </c>
      <c r="D204" s="299" t="s">
        <v>266</v>
      </c>
      <c r="E204" s="290"/>
      <c r="F204" s="312"/>
      <c r="G204" s="301"/>
      <c r="I204" s="204"/>
      <c r="J204" s="192">
        <f>'Arbetsmaskiner körtid'!F22*'Arbetsmaskiner körtid'!D22</f>
        <v>0</v>
      </c>
      <c r="K204" s="131"/>
      <c r="L204" s="363"/>
      <c r="M204" s="366">
        <f>'Arbetsmaskiner körtid'!L22</f>
        <v>0</v>
      </c>
      <c r="P204" s="141"/>
      <c r="Q204" s="141"/>
      <c r="R204" s="141"/>
      <c r="S204" s="307"/>
    </row>
    <row r="205" spans="1:19" ht="13" customHeight="1" x14ac:dyDescent="0.25">
      <c r="A205" s="181"/>
      <c r="B205" s="321" t="s">
        <v>239</v>
      </c>
      <c r="C205" s="341" t="s">
        <v>278</v>
      </c>
      <c r="D205" s="299" t="s">
        <v>266</v>
      </c>
      <c r="E205" s="290"/>
      <c r="F205" s="312"/>
      <c r="G205" s="301"/>
      <c r="I205" s="204"/>
      <c r="J205" s="192">
        <f>'Arbetsmaskiner körtid'!F23*'Arbetsmaskiner körtid'!D23</f>
        <v>0</v>
      </c>
      <c r="K205" s="131"/>
      <c r="L205" s="363"/>
      <c r="M205" s="366">
        <f>'Arbetsmaskiner körtid'!L23</f>
        <v>0</v>
      </c>
      <c r="P205" s="141"/>
      <c r="Q205" s="141"/>
      <c r="R205" s="141"/>
      <c r="S205" s="307"/>
    </row>
    <row r="206" spans="1:19" ht="13" customHeight="1" x14ac:dyDescent="0.25">
      <c r="A206" s="181"/>
      <c r="B206" s="321" t="s">
        <v>239</v>
      </c>
      <c r="C206" s="341" t="s">
        <v>279</v>
      </c>
      <c r="D206" s="299" t="s">
        <v>266</v>
      </c>
      <c r="E206" s="290"/>
      <c r="F206" s="312"/>
      <c r="G206" s="301"/>
      <c r="I206" s="204"/>
      <c r="J206" s="192">
        <f>'Arbetsmaskiner körtid'!F24*'Arbetsmaskiner körtid'!D24</f>
        <v>0</v>
      </c>
      <c r="K206" s="131"/>
      <c r="L206" s="363"/>
      <c r="M206" s="366">
        <f>'Arbetsmaskiner körtid'!L24</f>
        <v>0</v>
      </c>
      <c r="P206" s="141"/>
      <c r="Q206" s="141"/>
      <c r="R206" s="141"/>
      <c r="S206" s="307"/>
    </row>
    <row r="207" spans="1:19" ht="13" customHeight="1" x14ac:dyDescent="0.25">
      <c r="A207" s="181"/>
      <c r="B207" s="321" t="s">
        <v>239</v>
      </c>
      <c r="C207" s="341" t="s">
        <v>353</v>
      </c>
      <c r="D207" s="299" t="s">
        <v>266</v>
      </c>
      <c r="E207" s="290"/>
      <c r="F207" s="312"/>
      <c r="G207" s="301"/>
      <c r="I207" s="204"/>
      <c r="J207" s="192">
        <f>'Arbetsmaskiner körtid'!F25*'Arbetsmaskiner körtid'!D25</f>
        <v>0</v>
      </c>
      <c r="K207" s="131"/>
      <c r="L207" s="363"/>
      <c r="M207" s="366">
        <f>'Arbetsmaskiner körtid'!L25</f>
        <v>0</v>
      </c>
      <c r="P207" s="141"/>
      <c r="Q207" s="141"/>
      <c r="R207" s="141"/>
      <c r="S207" s="307"/>
    </row>
    <row r="208" spans="1:19" ht="13" customHeight="1" x14ac:dyDescent="0.25">
      <c r="A208" s="181"/>
      <c r="B208" s="321" t="s">
        <v>239</v>
      </c>
      <c r="C208" s="341" t="s">
        <v>280</v>
      </c>
      <c r="D208" s="299" t="s">
        <v>266</v>
      </c>
      <c r="E208" s="290"/>
      <c r="F208" s="312"/>
      <c r="G208" s="301"/>
      <c r="I208" s="204"/>
      <c r="J208" s="192">
        <f>'Arbetsmaskiner körtid'!F26*'Arbetsmaskiner körtid'!D26</f>
        <v>0</v>
      </c>
      <c r="K208" s="131"/>
      <c r="L208" s="363"/>
      <c r="M208" s="366">
        <f>'Arbetsmaskiner körtid'!L26</f>
        <v>0</v>
      </c>
      <c r="P208" s="141"/>
      <c r="Q208" s="141"/>
      <c r="R208" s="141"/>
      <c r="S208" s="307"/>
    </row>
    <row r="209" spans="1:19" ht="13" customHeight="1" x14ac:dyDescent="0.25">
      <c r="A209" s="181"/>
      <c r="B209" s="321" t="s">
        <v>239</v>
      </c>
      <c r="C209" s="341" t="s">
        <v>281</v>
      </c>
      <c r="D209" s="299" t="s">
        <v>266</v>
      </c>
      <c r="E209" s="290"/>
      <c r="F209" s="312"/>
      <c r="G209" s="301"/>
      <c r="I209" s="204"/>
      <c r="J209" s="192">
        <f>'Arbetsmaskiner körtid'!F27*'Arbetsmaskiner körtid'!D27</f>
        <v>0</v>
      </c>
      <c r="K209" s="131"/>
      <c r="L209" s="363"/>
      <c r="M209" s="366">
        <f>'Arbetsmaskiner körtid'!L27</f>
        <v>0</v>
      </c>
      <c r="P209" s="141"/>
      <c r="Q209" s="141"/>
      <c r="R209" s="141"/>
      <c r="S209" s="307"/>
    </row>
    <row r="210" spans="1:19" ht="13" customHeight="1" x14ac:dyDescent="0.25">
      <c r="A210" s="181"/>
      <c r="B210" s="321" t="s">
        <v>239</v>
      </c>
      <c r="C210" s="341" t="s">
        <v>352</v>
      </c>
      <c r="D210" s="299" t="s">
        <v>266</v>
      </c>
      <c r="E210" s="290"/>
      <c r="F210" s="312"/>
      <c r="G210" s="301"/>
      <c r="I210" s="204"/>
      <c r="J210" s="192">
        <f>'Arbetsmaskiner körtid'!F28*'Arbetsmaskiner körtid'!D28</f>
        <v>0</v>
      </c>
      <c r="K210" s="131"/>
      <c r="L210" s="363"/>
      <c r="M210" s="366">
        <f>'Arbetsmaskiner körtid'!L28</f>
        <v>0</v>
      </c>
      <c r="P210" s="141"/>
      <c r="Q210" s="141"/>
      <c r="R210" s="141"/>
      <c r="S210" s="307"/>
    </row>
    <row r="211" spans="1:19" ht="13" customHeight="1" x14ac:dyDescent="0.25">
      <c r="A211" s="181"/>
      <c r="B211" s="321" t="s">
        <v>239</v>
      </c>
      <c r="C211" s="341" t="s">
        <v>282</v>
      </c>
      <c r="D211" s="299" t="s">
        <v>266</v>
      </c>
      <c r="E211" s="290"/>
      <c r="F211" s="312"/>
      <c r="G211" s="301"/>
      <c r="I211" s="204"/>
      <c r="J211" s="192">
        <f>'Arbetsmaskiner körtid'!F29*'Arbetsmaskiner körtid'!D29</f>
        <v>0</v>
      </c>
      <c r="K211" s="131"/>
      <c r="L211" s="363"/>
      <c r="M211" s="366">
        <f>'Arbetsmaskiner körtid'!L29</f>
        <v>0</v>
      </c>
      <c r="P211" s="141"/>
      <c r="Q211" s="141"/>
      <c r="R211" s="141"/>
      <c r="S211" s="307"/>
    </row>
    <row r="212" spans="1:19" ht="13" customHeight="1" x14ac:dyDescent="0.25">
      <c r="A212" s="181"/>
      <c r="B212" s="321" t="s">
        <v>239</v>
      </c>
      <c r="C212" s="341" t="s">
        <v>283</v>
      </c>
      <c r="D212" s="299" t="s">
        <v>266</v>
      </c>
      <c r="E212" s="290"/>
      <c r="F212" s="312"/>
      <c r="G212" s="301"/>
      <c r="I212" s="204"/>
      <c r="J212" s="192">
        <f>'Arbetsmaskiner körtid'!F30*'Arbetsmaskiner körtid'!D30</f>
        <v>0</v>
      </c>
      <c r="K212" s="131"/>
      <c r="L212" s="363"/>
      <c r="M212" s="366">
        <f>'Arbetsmaskiner körtid'!L30</f>
        <v>0</v>
      </c>
      <c r="P212" s="141"/>
      <c r="Q212" s="141"/>
      <c r="R212" s="141"/>
      <c r="S212" s="307"/>
    </row>
    <row r="213" spans="1:19" ht="13" customHeight="1" x14ac:dyDescent="0.25">
      <c r="A213" s="181"/>
      <c r="B213" s="321" t="s">
        <v>239</v>
      </c>
      <c r="C213" s="342" t="s">
        <v>284</v>
      </c>
      <c r="D213" s="299" t="s">
        <v>266</v>
      </c>
      <c r="E213" s="290"/>
      <c r="F213" s="312"/>
      <c r="G213" s="301"/>
      <c r="I213" s="204"/>
      <c r="J213" s="192">
        <f>'Arbetsmaskiner körtid'!F31*'Arbetsmaskiner körtid'!D31</f>
        <v>0</v>
      </c>
      <c r="K213" s="131"/>
      <c r="L213" s="363"/>
      <c r="M213" s="366">
        <f>'Arbetsmaskiner körtid'!L31</f>
        <v>0</v>
      </c>
      <c r="P213" s="141"/>
      <c r="Q213" s="141"/>
      <c r="R213" s="141"/>
      <c r="S213" s="307"/>
    </row>
    <row r="214" spans="1:19" ht="13" customHeight="1" x14ac:dyDescent="0.25">
      <c r="A214" s="181"/>
      <c r="B214" s="321" t="s">
        <v>239</v>
      </c>
      <c r="C214" s="341" t="s">
        <v>348</v>
      </c>
      <c r="D214" s="299" t="s">
        <v>266</v>
      </c>
      <c r="E214" s="290"/>
      <c r="F214" s="312"/>
      <c r="G214" s="301"/>
      <c r="I214" s="204"/>
      <c r="J214" s="192">
        <f>'Arbetsmaskiner körtid'!F32*'Arbetsmaskiner körtid'!D32</f>
        <v>0</v>
      </c>
      <c r="K214" s="131"/>
      <c r="L214" s="363"/>
      <c r="M214" s="366">
        <f>'Arbetsmaskiner körtid'!L32</f>
        <v>0</v>
      </c>
      <c r="P214" s="141"/>
      <c r="Q214" s="141"/>
      <c r="R214" s="141"/>
      <c r="S214" s="307"/>
    </row>
    <row r="215" spans="1:19" ht="13" customHeight="1" x14ac:dyDescent="0.25">
      <c r="A215" s="181"/>
      <c r="B215" s="321" t="s">
        <v>239</v>
      </c>
      <c r="C215" s="341" t="s">
        <v>349</v>
      </c>
      <c r="D215" s="299" t="s">
        <v>266</v>
      </c>
      <c r="E215" s="290"/>
      <c r="F215" s="312"/>
      <c r="G215" s="301"/>
      <c r="I215" s="204"/>
      <c r="J215" s="192">
        <f>'Arbetsmaskiner körtid'!F33*'Arbetsmaskiner körtid'!D33</f>
        <v>0</v>
      </c>
      <c r="K215" s="131"/>
      <c r="L215" s="363"/>
      <c r="M215" s="366">
        <f>'Arbetsmaskiner körtid'!L33</f>
        <v>0</v>
      </c>
      <c r="P215" s="141"/>
      <c r="Q215" s="141"/>
      <c r="R215" s="141"/>
      <c r="S215" s="307"/>
    </row>
    <row r="216" spans="1:19" ht="13" customHeight="1" x14ac:dyDescent="0.25">
      <c r="A216" s="181"/>
      <c r="B216" s="321" t="s">
        <v>239</v>
      </c>
      <c r="C216" s="342" t="s">
        <v>350</v>
      </c>
      <c r="D216" s="299" t="s">
        <v>266</v>
      </c>
      <c r="E216" s="290"/>
      <c r="F216" s="312"/>
      <c r="G216" s="301"/>
      <c r="I216" s="204"/>
      <c r="J216" s="192">
        <f>'Arbetsmaskiner körtid'!F34*'Arbetsmaskiner körtid'!D34</f>
        <v>0</v>
      </c>
      <c r="K216" s="131"/>
      <c r="L216" s="363"/>
      <c r="M216" s="366">
        <f>'Arbetsmaskiner körtid'!L34</f>
        <v>0</v>
      </c>
      <c r="P216" s="141"/>
      <c r="Q216" s="141"/>
      <c r="R216" s="141"/>
      <c r="S216" s="307"/>
    </row>
    <row r="217" spans="1:19" ht="13" customHeight="1" x14ac:dyDescent="0.25">
      <c r="A217" s="181"/>
      <c r="B217" s="321" t="s">
        <v>239</v>
      </c>
      <c r="C217" s="341" t="s">
        <v>285</v>
      </c>
      <c r="D217" s="299" t="s">
        <v>266</v>
      </c>
      <c r="E217" s="290"/>
      <c r="F217" s="312"/>
      <c r="G217" s="301"/>
      <c r="I217" s="204"/>
      <c r="J217" s="192">
        <f>'Arbetsmaskiner körtid'!F35*'Arbetsmaskiner körtid'!D35</f>
        <v>0</v>
      </c>
      <c r="K217" s="131"/>
      <c r="L217" s="363"/>
      <c r="M217" s="366">
        <f>'Arbetsmaskiner körtid'!L35</f>
        <v>0</v>
      </c>
      <c r="P217" s="141"/>
      <c r="Q217" s="141"/>
      <c r="R217" s="141"/>
      <c r="S217" s="307"/>
    </row>
    <row r="218" spans="1:19" ht="13" customHeight="1" x14ac:dyDescent="0.25">
      <c r="A218" s="181"/>
      <c r="B218" s="321" t="s">
        <v>239</v>
      </c>
      <c r="C218" s="341" t="s">
        <v>286</v>
      </c>
      <c r="D218" s="299" t="s">
        <v>266</v>
      </c>
      <c r="E218" s="290"/>
      <c r="F218" s="312"/>
      <c r="G218" s="301"/>
      <c r="I218" s="204"/>
      <c r="J218" s="192">
        <f>'Arbetsmaskiner körtid'!F36*'Arbetsmaskiner körtid'!D36</f>
        <v>0</v>
      </c>
      <c r="K218" s="131"/>
      <c r="L218" s="363"/>
      <c r="M218" s="366">
        <f>'Arbetsmaskiner körtid'!L36</f>
        <v>0</v>
      </c>
      <c r="P218" s="141"/>
      <c r="Q218" s="141"/>
      <c r="R218" s="141"/>
      <c r="S218" s="307"/>
    </row>
    <row r="219" spans="1:19" ht="13" customHeight="1" x14ac:dyDescent="0.25">
      <c r="A219" s="181"/>
      <c r="B219" s="321" t="s">
        <v>239</v>
      </c>
      <c r="C219" s="341" t="s">
        <v>351</v>
      </c>
      <c r="D219" s="299" t="s">
        <v>266</v>
      </c>
      <c r="E219" s="290"/>
      <c r="F219" s="312"/>
      <c r="G219" s="301"/>
      <c r="I219" s="204"/>
      <c r="J219" s="192">
        <f>'Arbetsmaskiner körtid'!F37*'Arbetsmaskiner körtid'!D37</f>
        <v>0</v>
      </c>
      <c r="K219" s="131"/>
      <c r="L219" s="363"/>
      <c r="M219" s="366">
        <f>'Arbetsmaskiner körtid'!L37</f>
        <v>0</v>
      </c>
      <c r="P219" s="141"/>
      <c r="Q219" s="141"/>
      <c r="R219" s="141"/>
      <c r="S219" s="307"/>
    </row>
    <row r="220" spans="1:19" ht="13" customHeight="1" x14ac:dyDescent="0.25">
      <c r="A220" s="181"/>
      <c r="B220" s="321" t="s">
        <v>239</v>
      </c>
      <c r="C220" s="341" t="s">
        <v>287</v>
      </c>
      <c r="D220" s="299" t="s">
        <v>266</v>
      </c>
      <c r="E220" s="290"/>
      <c r="F220" s="312"/>
      <c r="G220" s="301"/>
      <c r="I220" s="204"/>
      <c r="J220" s="192">
        <f>'Arbetsmaskiner körtid'!F38*'Arbetsmaskiner körtid'!D38</f>
        <v>0</v>
      </c>
      <c r="K220" s="131"/>
      <c r="L220" s="363"/>
      <c r="M220" s="366">
        <f>'Arbetsmaskiner körtid'!L38</f>
        <v>0</v>
      </c>
      <c r="P220" s="141"/>
      <c r="Q220" s="141"/>
      <c r="R220" s="141"/>
      <c r="S220" s="307"/>
    </row>
    <row r="221" spans="1:19" ht="13" customHeight="1" x14ac:dyDescent="0.25">
      <c r="A221" s="181"/>
      <c r="B221" s="321" t="s">
        <v>239</v>
      </c>
      <c r="C221" s="341" t="s">
        <v>288</v>
      </c>
      <c r="D221" s="299" t="s">
        <v>266</v>
      </c>
      <c r="E221" s="290"/>
      <c r="F221" s="312"/>
      <c r="G221" s="301"/>
      <c r="I221" s="204"/>
      <c r="J221" s="192">
        <f>'Arbetsmaskiner körtid'!F39*'Arbetsmaskiner körtid'!D39</f>
        <v>0</v>
      </c>
      <c r="K221" s="131"/>
      <c r="L221" s="363"/>
      <c r="M221" s="366">
        <f>'Arbetsmaskiner körtid'!L39</f>
        <v>0</v>
      </c>
      <c r="P221" s="141"/>
      <c r="Q221" s="141"/>
      <c r="R221" s="141"/>
      <c r="S221" s="307"/>
    </row>
    <row r="222" spans="1:19" ht="12.75" customHeight="1" x14ac:dyDescent="0.35">
      <c r="A222" s="181"/>
      <c r="B222" s="321" t="s">
        <v>239</v>
      </c>
      <c r="C222" s="341" t="s">
        <v>347</v>
      </c>
      <c r="D222" s="299" t="s">
        <v>266</v>
      </c>
      <c r="E222" s="290"/>
      <c r="F222" s="312"/>
      <c r="G222" s="301"/>
      <c r="H222" s="254"/>
      <c r="I222" s="204"/>
      <c r="J222" s="192">
        <f>'Arbetsmaskiner körtid'!F40*'Arbetsmaskiner körtid'!D40</f>
        <v>0</v>
      </c>
      <c r="K222" s="131"/>
      <c r="L222" s="363"/>
      <c r="M222" s="366">
        <f>'Arbetsmaskiner körtid'!L40</f>
        <v>0</v>
      </c>
      <c r="P222" s="141"/>
      <c r="Q222" s="141"/>
      <c r="R222" s="141"/>
      <c r="S222" s="307"/>
    </row>
    <row r="223" spans="1:19" ht="13" customHeight="1" x14ac:dyDescent="0.35">
      <c r="A223" s="181"/>
      <c r="B223" s="321" t="s">
        <v>239</v>
      </c>
      <c r="C223" s="341" t="s">
        <v>289</v>
      </c>
      <c r="D223" s="299" t="s">
        <v>266</v>
      </c>
      <c r="E223" s="290"/>
      <c r="F223" s="312"/>
      <c r="G223" s="301"/>
      <c r="H223" s="254"/>
      <c r="I223" s="204"/>
      <c r="J223" s="192">
        <f>'Skoter,Helikopter,Flyg'!E3*'Skoter,Helikopter,Flyg'!C3</f>
        <v>0</v>
      </c>
      <c r="K223" s="131"/>
      <c r="L223" s="363"/>
      <c r="M223" s="366">
        <f>'Skoter,Helikopter,Flyg'!K3</f>
        <v>0</v>
      </c>
      <c r="P223" s="141"/>
      <c r="Q223" s="141"/>
      <c r="R223" s="141"/>
      <c r="S223" s="307"/>
    </row>
    <row r="224" spans="1:19" ht="13" customHeight="1" x14ac:dyDescent="0.35">
      <c r="A224" s="181"/>
      <c r="B224" s="321" t="s">
        <v>239</v>
      </c>
      <c r="C224" s="341" t="s">
        <v>301</v>
      </c>
      <c r="D224" s="299" t="s">
        <v>305</v>
      </c>
      <c r="E224" s="290"/>
      <c r="F224" s="312"/>
      <c r="G224" s="301"/>
      <c r="H224" s="254"/>
      <c r="I224" s="204"/>
      <c r="J224" s="192">
        <f>'Skoter,Helikopter,Flyg'!E4*'Skoter,Helikopter,Flyg'!C4</f>
        <v>0</v>
      </c>
      <c r="K224" s="131"/>
      <c r="L224" s="363"/>
      <c r="M224" s="366">
        <f>'Skoter,Helikopter,Flyg'!K4</f>
        <v>0</v>
      </c>
      <c r="P224" s="141"/>
      <c r="Q224" s="141"/>
      <c r="R224" s="141"/>
      <c r="S224" s="307"/>
    </row>
    <row r="225" spans="1:21" ht="13" customHeight="1" x14ac:dyDescent="0.35">
      <c r="A225" s="181"/>
      <c r="B225" s="321" t="s">
        <v>239</v>
      </c>
      <c r="C225" s="341" t="s">
        <v>302</v>
      </c>
      <c r="D225" s="299" t="s">
        <v>305</v>
      </c>
      <c r="E225" s="290"/>
      <c r="F225" s="312"/>
      <c r="G225" s="301"/>
      <c r="H225" s="254"/>
      <c r="I225" s="204"/>
      <c r="J225" s="192">
        <f>'Skoter,Helikopter,Flyg'!E5*'Skoter,Helikopter,Flyg'!C5</f>
        <v>0</v>
      </c>
      <c r="K225" s="131"/>
      <c r="L225" s="363"/>
      <c r="M225" s="366">
        <f>'Skoter,Helikopter,Flyg'!K5</f>
        <v>0</v>
      </c>
      <c r="P225" s="141"/>
      <c r="Q225" s="141"/>
      <c r="R225" s="141"/>
      <c r="S225" s="307"/>
    </row>
    <row r="226" spans="1:21" ht="13" customHeight="1" x14ac:dyDescent="0.35">
      <c r="A226" s="181"/>
      <c r="B226" s="321" t="s">
        <v>239</v>
      </c>
      <c r="C226" s="341" t="s">
        <v>303</v>
      </c>
      <c r="D226" s="299" t="s">
        <v>305</v>
      </c>
      <c r="E226" s="290"/>
      <c r="F226" s="312"/>
      <c r="G226" s="301"/>
      <c r="H226" s="254"/>
      <c r="I226" s="204"/>
      <c r="J226" s="192">
        <f>'Skoter,Helikopter,Flyg'!E6*'Skoter,Helikopter,Flyg'!C6</f>
        <v>0</v>
      </c>
      <c r="K226" s="131"/>
      <c r="L226" s="363"/>
      <c r="M226" s="366">
        <f>'Skoter,Helikopter,Flyg'!K6</f>
        <v>0</v>
      </c>
      <c r="P226" s="141"/>
      <c r="Q226" s="141"/>
      <c r="R226" s="141"/>
      <c r="S226" s="307"/>
    </row>
    <row r="227" spans="1:21" ht="13" customHeight="1" thickBot="1" x14ac:dyDescent="0.4">
      <c r="A227" s="181"/>
      <c r="B227" s="322" t="s">
        <v>239</v>
      </c>
      <c r="C227" s="343" t="s">
        <v>304</v>
      </c>
      <c r="D227" s="300" t="s">
        <v>305</v>
      </c>
      <c r="E227" s="290"/>
      <c r="F227" s="312"/>
      <c r="G227" s="298"/>
      <c r="H227" s="254"/>
      <c r="I227" s="204"/>
      <c r="J227" s="192">
        <f>'Skoter,Helikopter,Flyg'!E7*'Skoter,Helikopter,Flyg'!C7</f>
        <v>0</v>
      </c>
      <c r="K227" s="131"/>
      <c r="L227" s="363"/>
      <c r="M227" s="366">
        <f>'Skoter,Helikopter,Flyg'!K7</f>
        <v>0</v>
      </c>
      <c r="N227" s="131"/>
      <c r="P227" s="141"/>
      <c r="Q227" s="141"/>
      <c r="R227" s="141"/>
      <c r="S227" s="307"/>
      <c r="T227" s="131"/>
      <c r="U227" s="131"/>
    </row>
    <row r="228" spans="1:21" x14ac:dyDescent="0.25">
      <c r="P228" s="141"/>
      <c r="Q228" s="141"/>
      <c r="R228" s="141"/>
      <c r="S228" s="141"/>
    </row>
    <row r="270" spans="1:1" ht="13" customHeight="1" x14ac:dyDescent="0.25">
      <c r="A270" s="137"/>
    </row>
    <row r="271" spans="1:1" ht="13" customHeight="1" x14ac:dyDescent="0.25">
      <c r="A271" s="137"/>
    </row>
    <row r="272" spans="1:1" ht="13" customHeight="1" x14ac:dyDescent="0.25">
      <c r="A272" s="137"/>
    </row>
    <row r="273" spans="1:1" ht="13" customHeight="1" x14ac:dyDescent="0.25">
      <c r="A273" s="137"/>
    </row>
    <row r="274" spans="1:1" ht="13" customHeight="1" x14ac:dyDescent="0.25">
      <c r="A274" s="137"/>
    </row>
    <row r="275" spans="1:1" ht="13" customHeight="1" x14ac:dyDescent="0.25">
      <c r="A275" s="137"/>
    </row>
    <row r="276" spans="1:1" ht="13" customHeight="1" x14ac:dyDescent="0.25">
      <c r="A276" s="137"/>
    </row>
    <row r="277" spans="1:1" ht="13" customHeight="1" x14ac:dyDescent="0.25">
      <c r="A277" s="137"/>
    </row>
    <row r="278" spans="1:1" ht="13" customHeight="1" x14ac:dyDescent="0.25">
      <c r="A278" s="137"/>
    </row>
    <row r="279" spans="1:1" ht="13" customHeight="1" x14ac:dyDescent="0.25">
      <c r="A279" s="137"/>
    </row>
    <row r="280" spans="1:1" ht="13" customHeight="1" x14ac:dyDescent="0.25">
      <c r="A280" s="137"/>
    </row>
    <row r="281" spans="1:1" ht="13" customHeight="1" x14ac:dyDescent="0.25">
      <c r="A281" s="137"/>
    </row>
    <row r="282" spans="1:1" ht="13" customHeight="1" x14ac:dyDescent="0.25">
      <c r="A282" s="137"/>
    </row>
    <row r="283" spans="1:1" ht="13" customHeight="1" x14ac:dyDescent="0.25">
      <c r="A283" s="137"/>
    </row>
    <row r="284" spans="1:1" ht="13" customHeight="1" x14ac:dyDescent="0.25">
      <c r="A284" s="137"/>
    </row>
    <row r="285" spans="1:1" ht="13" customHeight="1" x14ac:dyDescent="0.25">
      <c r="A285" s="137"/>
    </row>
    <row r="286" spans="1:1" ht="13" customHeight="1" x14ac:dyDescent="0.25">
      <c r="A286" s="137"/>
    </row>
    <row r="287" spans="1:1" ht="13" customHeight="1" x14ac:dyDescent="0.25">
      <c r="A287" s="137"/>
    </row>
    <row r="288" spans="1:1" ht="13" customHeight="1" x14ac:dyDescent="0.25">
      <c r="A288" s="137"/>
    </row>
    <row r="289" spans="1:1" ht="13" customHeight="1" x14ac:dyDescent="0.25">
      <c r="A289" s="137"/>
    </row>
    <row r="290" spans="1:1" ht="13" customHeight="1" x14ac:dyDescent="0.25">
      <c r="A290" s="137"/>
    </row>
    <row r="291" spans="1:1" ht="13" customHeight="1" x14ac:dyDescent="0.25">
      <c r="A291" s="137"/>
    </row>
    <row r="292" spans="1:1" ht="13" customHeight="1" x14ac:dyDescent="0.25">
      <c r="A292" s="137"/>
    </row>
    <row r="293" spans="1:1" ht="13" customHeight="1" x14ac:dyDescent="0.25">
      <c r="A293" s="137"/>
    </row>
    <row r="294" spans="1:1" ht="13" customHeight="1" x14ac:dyDescent="0.25">
      <c r="A294" s="137"/>
    </row>
    <row r="295" spans="1:1" ht="13" customHeight="1" x14ac:dyDescent="0.25">
      <c r="A295" s="137"/>
    </row>
    <row r="296" spans="1:1" ht="13" customHeight="1" x14ac:dyDescent="0.25">
      <c r="A296" s="137"/>
    </row>
    <row r="297" spans="1:1" ht="13" customHeight="1" x14ac:dyDescent="0.25">
      <c r="A297" s="137"/>
    </row>
    <row r="298" spans="1:1" ht="13" customHeight="1" x14ac:dyDescent="0.25">
      <c r="A298" s="137"/>
    </row>
    <row r="299" spans="1:1" ht="13" customHeight="1" x14ac:dyDescent="0.25">
      <c r="A299" s="137"/>
    </row>
    <row r="300" spans="1:1" ht="13" customHeight="1" x14ac:dyDescent="0.25">
      <c r="A300" s="137"/>
    </row>
    <row r="301" spans="1:1" ht="13" customHeight="1" x14ac:dyDescent="0.25">
      <c r="A301" s="137"/>
    </row>
    <row r="302" spans="1:1" ht="13" customHeight="1" x14ac:dyDescent="0.25">
      <c r="A302" s="137"/>
    </row>
    <row r="303" spans="1:1" ht="13" customHeight="1" x14ac:dyDescent="0.25">
      <c r="A303" s="137"/>
    </row>
    <row r="304" spans="1:1" ht="13" customHeight="1" x14ac:dyDescent="0.25">
      <c r="A304" s="137"/>
    </row>
    <row r="305" spans="1:1" ht="13" customHeight="1" x14ac:dyDescent="0.25">
      <c r="A305" s="137"/>
    </row>
    <row r="306" spans="1:1" ht="13" customHeight="1" x14ac:dyDescent="0.25">
      <c r="A306" s="137"/>
    </row>
    <row r="307" spans="1:1" ht="13" customHeight="1" x14ac:dyDescent="0.25">
      <c r="A307" s="137"/>
    </row>
    <row r="308" spans="1:1" ht="13" customHeight="1" x14ac:dyDescent="0.25">
      <c r="A308" s="137"/>
    </row>
    <row r="309" spans="1:1" ht="13" customHeight="1" x14ac:dyDescent="0.25">
      <c r="A309" s="137"/>
    </row>
    <row r="310" spans="1:1" ht="13" customHeight="1" x14ac:dyDescent="0.25">
      <c r="A310" s="137"/>
    </row>
    <row r="311" spans="1:1" ht="13" customHeight="1" x14ac:dyDescent="0.25">
      <c r="A311" s="137"/>
    </row>
    <row r="312" spans="1:1" ht="13" customHeight="1" x14ac:dyDescent="0.25">
      <c r="A312" s="137"/>
    </row>
    <row r="313" spans="1:1" ht="13" customHeight="1" x14ac:dyDescent="0.25">
      <c r="A313" s="137"/>
    </row>
    <row r="314" spans="1:1" ht="13" customHeight="1" x14ac:dyDescent="0.25">
      <c r="A314" s="137"/>
    </row>
    <row r="315" spans="1:1" ht="13" customHeight="1" x14ac:dyDescent="0.25">
      <c r="A315" s="137"/>
    </row>
    <row r="364" spans="1:1" ht="13" customHeight="1" x14ac:dyDescent="0.25">
      <c r="A364" s="137"/>
    </row>
    <row r="365" spans="1:1" ht="13" customHeight="1" x14ac:dyDescent="0.25">
      <c r="A365" s="137"/>
    </row>
    <row r="366" spans="1:1" ht="13" customHeight="1" x14ac:dyDescent="0.25">
      <c r="A366" s="137"/>
    </row>
    <row r="367" spans="1:1" ht="13" customHeight="1" x14ac:dyDescent="0.25">
      <c r="A367" s="137"/>
    </row>
    <row r="368" spans="1:1" ht="13" customHeight="1" x14ac:dyDescent="0.25">
      <c r="A368" s="137"/>
    </row>
    <row r="369" spans="1:12" ht="13" customHeight="1" x14ac:dyDescent="0.25">
      <c r="A369" s="137"/>
    </row>
    <row r="370" spans="1:12" ht="13" customHeight="1" x14ac:dyDescent="0.25">
      <c r="A370" s="137"/>
    </row>
    <row r="371" spans="1:12" ht="13" customHeight="1" x14ac:dyDescent="0.25">
      <c r="A371" s="137"/>
    </row>
    <row r="372" spans="1:12" ht="13" customHeight="1" x14ac:dyDescent="0.25">
      <c r="A372" s="137"/>
    </row>
    <row r="373" spans="1:12" ht="13" customHeight="1" x14ac:dyDescent="0.25">
      <c r="A373" s="137"/>
    </row>
    <row r="374" spans="1:12" ht="13" customHeight="1" x14ac:dyDescent="0.25">
      <c r="A374" s="137"/>
    </row>
    <row r="375" spans="1:12" ht="13" customHeight="1" x14ac:dyDescent="0.25">
      <c r="A375" s="137"/>
    </row>
    <row r="376" spans="1:12" ht="13" customHeight="1" x14ac:dyDescent="0.25">
      <c r="A376" s="137"/>
    </row>
    <row r="377" spans="1:12" ht="13" customHeight="1" x14ac:dyDescent="0.25">
      <c r="A377" s="137"/>
    </row>
    <row r="378" spans="1:12" ht="13" customHeight="1" x14ac:dyDescent="0.25">
      <c r="A378" s="137"/>
    </row>
    <row r="379" spans="1:12" ht="13" customHeight="1" x14ac:dyDescent="0.25">
      <c r="A379" s="137"/>
    </row>
    <row r="381" spans="1:12" ht="13" thickBot="1" x14ac:dyDescent="0.3"/>
    <row r="382" spans="1:12" x14ac:dyDescent="0.25">
      <c r="A382" s="135"/>
      <c r="B382" s="136"/>
      <c r="C382" s="136"/>
      <c r="D382" s="136"/>
      <c r="E382" s="136"/>
      <c r="F382" s="136"/>
      <c r="G382" s="136"/>
      <c r="H382" s="136"/>
      <c r="I382" s="136"/>
      <c r="J382" s="136"/>
      <c r="K382" s="136"/>
      <c r="L382" s="136"/>
    </row>
  </sheetData>
  <sheetProtection selectLockedCells="1"/>
  <phoneticPr fontId="7"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73"/>
  <sheetViews>
    <sheetView zoomScale="80" zoomScaleNormal="80" workbookViewId="0">
      <selection activeCell="P30" sqref="P30"/>
    </sheetView>
  </sheetViews>
  <sheetFormatPr defaultColWidth="9.1796875" defaultRowHeight="12.5" x14ac:dyDescent="0.25"/>
  <cols>
    <col min="1" max="9" width="18.7265625" style="3" customWidth="1"/>
    <col min="10" max="10" width="7" style="3" customWidth="1"/>
    <col min="11" max="11" width="6.81640625" style="3" customWidth="1"/>
    <col min="12" max="12" width="18.81640625" style="3" customWidth="1"/>
    <col min="13" max="13" width="5.81640625" style="3" customWidth="1"/>
    <col min="14" max="14" width="23" style="3" customWidth="1"/>
    <col min="15" max="15" width="5.81640625" style="3" customWidth="1"/>
    <col min="17" max="16384" width="9.1796875" style="3"/>
  </cols>
  <sheetData>
    <row r="1" spans="1:15" s="138" customFormat="1" ht="39" customHeight="1" x14ac:dyDescent="0.25">
      <c r="A1" s="139" t="s">
        <v>367</v>
      </c>
      <c r="E1" s="154"/>
    </row>
    <row r="2" spans="1:15" ht="69" customHeight="1" x14ac:dyDescent="0.25">
      <c r="A2" s="151" t="s">
        <v>40</v>
      </c>
      <c r="B2" s="152" t="s">
        <v>42</v>
      </c>
      <c r="C2" s="152" t="s">
        <v>2</v>
      </c>
      <c r="D2" s="371" t="s">
        <v>123</v>
      </c>
      <c r="E2" s="371"/>
      <c r="F2" s="372" t="s">
        <v>124</v>
      </c>
      <c r="G2" s="373"/>
      <c r="H2" s="374" t="s">
        <v>125</v>
      </c>
      <c r="I2" s="374"/>
      <c r="J2" s="216"/>
      <c r="L2" s="194" t="s">
        <v>236</v>
      </c>
      <c r="N2" s="208" t="s">
        <v>235</v>
      </c>
      <c r="O2" s="47"/>
    </row>
    <row r="3" spans="1:15" ht="22.5" customHeight="1" x14ac:dyDescent="0.3">
      <c r="A3" s="151"/>
      <c r="B3" s="152"/>
      <c r="C3" s="152"/>
      <c r="D3" s="35" t="s">
        <v>149</v>
      </c>
      <c r="E3" s="155" t="s">
        <v>150</v>
      </c>
      <c r="F3" s="39" t="s">
        <v>149</v>
      </c>
      <c r="G3" s="40" t="s">
        <v>150</v>
      </c>
      <c r="H3" s="37" t="s">
        <v>149</v>
      </c>
      <c r="I3" s="196" t="s">
        <v>150</v>
      </c>
      <c r="J3" s="217"/>
      <c r="L3" s="195"/>
      <c r="N3" s="209" t="s">
        <v>46</v>
      </c>
    </row>
    <row r="4" spans="1:15" ht="13" x14ac:dyDescent="0.3">
      <c r="A4" s="210" t="s">
        <v>3</v>
      </c>
      <c r="B4" s="211"/>
      <c r="C4" s="211"/>
      <c r="D4" s="212"/>
      <c r="E4" s="212"/>
      <c r="F4" s="212"/>
      <c r="G4" s="212"/>
      <c r="H4" s="212"/>
      <c r="I4" s="212"/>
      <c r="L4" s="308">
        <f>C4*E4*B4</f>
        <v>0</v>
      </c>
      <c r="N4" s="309">
        <f>C4*((D4+E4)+(F4+G4)*'GWP faktorer'!$C$8+(H4+I4)*'GWP faktorer'!$C$9)*B4</f>
        <v>0</v>
      </c>
      <c r="O4" s="4"/>
    </row>
    <row r="5" spans="1:15" x14ac:dyDescent="0.25">
      <c r="A5" s="213" t="s">
        <v>55</v>
      </c>
      <c r="B5" s="211"/>
      <c r="C5" s="211"/>
      <c r="D5" s="212"/>
      <c r="E5" s="212"/>
      <c r="F5" s="212"/>
      <c r="G5" s="212"/>
      <c r="H5" s="212"/>
      <c r="I5" s="212"/>
      <c r="L5" s="308">
        <f t="shared" ref="L5:L35" si="0">C5*E5*B5</f>
        <v>0</v>
      </c>
      <c r="N5" s="309">
        <f>C5*((D5+E5)+(F5+G5)*'GWP faktorer'!$C$8+(H5+I5)*'GWP faktorer'!$C$9)*B5</f>
        <v>0</v>
      </c>
      <c r="O5" s="4"/>
    </row>
    <row r="6" spans="1:15" x14ac:dyDescent="0.25">
      <c r="A6" s="214"/>
      <c r="B6" s="211"/>
      <c r="C6" s="211"/>
      <c r="D6" s="212"/>
      <c r="E6" s="212"/>
      <c r="F6" s="212"/>
      <c r="G6" s="212"/>
      <c r="H6" s="212"/>
      <c r="I6" s="212"/>
      <c r="L6" s="308">
        <f t="shared" si="0"/>
        <v>0</v>
      </c>
      <c r="N6" s="309">
        <f>C6*((D6+E6)+(F6+G6)*'GWP faktorer'!$C$8+(H6+I6)*'GWP faktorer'!$C$9)*B6</f>
        <v>0</v>
      </c>
      <c r="O6" s="4"/>
    </row>
    <row r="7" spans="1:15" x14ac:dyDescent="0.25">
      <c r="A7" s="214"/>
      <c r="B7" s="214"/>
      <c r="C7" s="214"/>
      <c r="D7" s="212"/>
      <c r="E7" s="212"/>
      <c r="F7" s="212"/>
      <c r="G7" s="212"/>
      <c r="H7" s="212"/>
      <c r="I7" s="212"/>
      <c r="L7" s="308">
        <f t="shared" si="0"/>
        <v>0</v>
      </c>
      <c r="N7" s="309">
        <f>C7*((D7+E7)+(F7+G7)*'GWP faktorer'!$C$8+(H7+I7)*'GWP faktorer'!$C$9)*B7</f>
        <v>0</v>
      </c>
      <c r="O7" s="4"/>
    </row>
    <row r="8" spans="1:15" x14ac:dyDescent="0.25">
      <c r="A8" s="214"/>
      <c r="B8" s="214"/>
      <c r="C8" s="214"/>
      <c r="D8" s="212"/>
      <c r="E8" s="212"/>
      <c r="F8" s="212"/>
      <c r="G8" s="212"/>
      <c r="H8" s="212"/>
      <c r="I8" s="212"/>
      <c r="L8" s="308">
        <f t="shared" si="0"/>
        <v>0</v>
      </c>
      <c r="N8" s="309">
        <f>C8*((D8+E8)+(F8+G8)*'GWP faktorer'!$C$8+(H8+I8)*'GWP faktorer'!$C$9)*B8</f>
        <v>0</v>
      </c>
      <c r="O8" s="4"/>
    </row>
    <row r="9" spans="1:15" x14ac:dyDescent="0.25">
      <c r="A9" s="214"/>
      <c r="B9" s="214"/>
      <c r="C9" s="214"/>
      <c r="D9" s="212"/>
      <c r="E9" s="212"/>
      <c r="F9" s="212"/>
      <c r="G9" s="212"/>
      <c r="H9" s="212"/>
      <c r="I9" s="212"/>
      <c r="L9" s="308">
        <f t="shared" si="0"/>
        <v>0</v>
      </c>
      <c r="N9" s="309">
        <f>C9*((D9+E9)+(F9+G9)*'GWP faktorer'!$C$8+(H9+I9)*'GWP faktorer'!$C$9)*B9</f>
        <v>0</v>
      </c>
      <c r="O9" s="4"/>
    </row>
    <row r="10" spans="1:15" x14ac:dyDescent="0.25">
      <c r="A10" s="214"/>
      <c r="B10" s="214"/>
      <c r="C10" s="214"/>
      <c r="D10" s="212"/>
      <c r="E10" s="212"/>
      <c r="F10" s="212"/>
      <c r="G10" s="212"/>
      <c r="H10" s="212"/>
      <c r="I10" s="212"/>
      <c r="L10" s="308">
        <f t="shared" si="0"/>
        <v>0</v>
      </c>
      <c r="N10" s="309">
        <f>C10*((D10+E10)+(F10+G10)*'GWP faktorer'!$C$8+(H10+I10)*'GWP faktorer'!$C$9)*B10</f>
        <v>0</v>
      </c>
      <c r="O10" s="4"/>
    </row>
    <row r="11" spans="1:15" x14ac:dyDescent="0.25">
      <c r="A11" s="214"/>
      <c r="B11" s="214"/>
      <c r="C11" s="214"/>
      <c r="D11" s="212"/>
      <c r="E11" s="212"/>
      <c r="F11" s="212"/>
      <c r="G11" s="212"/>
      <c r="H11" s="212"/>
      <c r="I11" s="212"/>
      <c r="L11" s="308">
        <f t="shared" si="0"/>
        <v>0</v>
      </c>
      <c r="N11" s="309">
        <f>C11*((D11+E11)+(F11+G11)*'GWP faktorer'!$C$8+(H11+I11)*'GWP faktorer'!$C$9)*B11</f>
        <v>0</v>
      </c>
      <c r="O11" s="4"/>
    </row>
    <row r="12" spans="1:15" x14ac:dyDescent="0.25">
      <c r="A12" s="214"/>
      <c r="B12" s="214"/>
      <c r="C12" s="214"/>
      <c r="D12" s="212"/>
      <c r="E12" s="212"/>
      <c r="F12" s="212"/>
      <c r="G12" s="212"/>
      <c r="H12" s="212"/>
      <c r="I12" s="212"/>
      <c r="L12" s="308">
        <f t="shared" si="0"/>
        <v>0</v>
      </c>
      <c r="N12" s="309">
        <f>C12*((D12+E12)+(F12+G12)*'GWP faktorer'!$C$8+(H12+I12)*'GWP faktorer'!$C$9)*B12</f>
        <v>0</v>
      </c>
      <c r="O12" s="4"/>
    </row>
    <row r="13" spans="1:15" x14ac:dyDescent="0.25">
      <c r="A13" s="214"/>
      <c r="B13" s="214"/>
      <c r="C13" s="214"/>
      <c r="D13" s="212"/>
      <c r="E13" s="212"/>
      <c r="F13" s="212"/>
      <c r="G13" s="212"/>
      <c r="H13" s="212"/>
      <c r="I13" s="212"/>
      <c r="L13" s="308">
        <f t="shared" si="0"/>
        <v>0</v>
      </c>
      <c r="N13" s="309">
        <f>C13*((D13+E13)+(F13+G13)*'GWP faktorer'!$C$8+(H13+I13)*'GWP faktorer'!$C$9)*B13</f>
        <v>0</v>
      </c>
      <c r="O13" s="4"/>
    </row>
    <row r="14" spans="1:15" x14ac:dyDescent="0.25">
      <c r="A14" s="214"/>
      <c r="B14" s="214"/>
      <c r="C14" s="214"/>
      <c r="D14" s="212"/>
      <c r="E14" s="212"/>
      <c r="F14" s="212"/>
      <c r="G14" s="212"/>
      <c r="H14" s="212"/>
      <c r="I14" s="212"/>
      <c r="L14" s="308">
        <f t="shared" si="0"/>
        <v>0</v>
      </c>
      <c r="N14" s="309">
        <f>C14*((D14+E14)+(F14+G14)*'GWP faktorer'!$C$8+(H14+I14)*'GWP faktorer'!$C$9)*B14</f>
        <v>0</v>
      </c>
      <c r="O14" s="4"/>
    </row>
    <row r="15" spans="1:15" x14ac:dyDescent="0.25">
      <c r="A15" s="214"/>
      <c r="B15" s="214"/>
      <c r="C15" s="214"/>
      <c r="D15" s="212"/>
      <c r="E15" s="212"/>
      <c r="F15" s="212"/>
      <c r="G15" s="212"/>
      <c r="H15" s="212"/>
      <c r="I15" s="212"/>
      <c r="L15" s="308">
        <f t="shared" si="0"/>
        <v>0</v>
      </c>
      <c r="N15" s="309">
        <f>C15*((D15+E15)+(F15+G15)*'GWP faktorer'!$C$8+(H15+I15)*'GWP faktorer'!$C$9)*B15</f>
        <v>0</v>
      </c>
      <c r="O15" s="4"/>
    </row>
    <row r="16" spans="1:15" x14ac:dyDescent="0.25">
      <c r="A16" s="214"/>
      <c r="B16" s="214"/>
      <c r="C16" s="214"/>
      <c r="D16" s="212"/>
      <c r="E16" s="212"/>
      <c r="F16" s="212"/>
      <c r="G16" s="212"/>
      <c r="H16" s="212"/>
      <c r="I16" s="212"/>
      <c r="L16" s="308">
        <f t="shared" si="0"/>
        <v>0</v>
      </c>
      <c r="N16" s="309">
        <f>C16*((D16+E16)+(F16+G16)*'GWP faktorer'!$C$8+(H16+I16)*'GWP faktorer'!$C$9)*B16</f>
        <v>0</v>
      </c>
      <c r="O16" s="4"/>
    </row>
    <row r="17" spans="1:15" x14ac:dyDescent="0.25">
      <c r="A17" s="214"/>
      <c r="B17" s="214"/>
      <c r="C17" s="214"/>
      <c r="D17" s="212"/>
      <c r="E17" s="212"/>
      <c r="F17" s="212"/>
      <c r="G17" s="212"/>
      <c r="H17" s="212"/>
      <c r="I17" s="212"/>
      <c r="L17" s="308">
        <f t="shared" si="0"/>
        <v>0</v>
      </c>
      <c r="N17" s="309">
        <f>C17*((D17+E17)+(F17+G17)*'GWP faktorer'!$C$8+(H17+I17)*'GWP faktorer'!$C$9)*B17</f>
        <v>0</v>
      </c>
      <c r="O17" s="4"/>
    </row>
    <row r="18" spans="1:15" x14ac:dyDescent="0.25">
      <c r="A18" s="214"/>
      <c r="B18" s="214"/>
      <c r="C18" s="214"/>
      <c r="D18" s="212"/>
      <c r="E18" s="212"/>
      <c r="F18" s="212"/>
      <c r="G18" s="212"/>
      <c r="H18" s="212"/>
      <c r="I18" s="212"/>
      <c r="L18" s="308">
        <f t="shared" si="0"/>
        <v>0</v>
      </c>
      <c r="N18" s="309">
        <f>C18*((D18+E18)+(F18+G18)*'GWP faktorer'!$C$8+(H18+I18)*'GWP faktorer'!$C$9)*B18</f>
        <v>0</v>
      </c>
      <c r="O18" s="4"/>
    </row>
    <row r="19" spans="1:15" x14ac:dyDescent="0.25">
      <c r="A19" s="214"/>
      <c r="B19" s="214"/>
      <c r="C19" s="214"/>
      <c r="D19" s="212"/>
      <c r="E19" s="212"/>
      <c r="F19" s="212"/>
      <c r="G19" s="212"/>
      <c r="H19" s="212"/>
      <c r="I19" s="212"/>
      <c r="L19" s="308">
        <f t="shared" si="0"/>
        <v>0</v>
      </c>
      <c r="N19" s="309">
        <f>C19*((D19+E19)+(F19+G19)*'GWP faktorer'!$C$8+(H19+I19)*'GWP faktorer'!$C$9)*B19</f>
        <v>0</v>
      </c>
      <c r="O19" s="4"/>
    </row>
    <row r="20" spans="1:15" x14ac:dyDescent="0.25">
      <c r="A20" s="214"/>
      <c r="B20" s="214"/>
      <c r="C20" s="214"/>
      <c r="D20" s="212"/>
      <c r="E20" s="212"/>
      <c r="F20" s="212"/>
      <c r="G20" s="212"/>
      <c r="H20" s="212"/>
      <c r="I20" s="212"/>
      <c r="L20" s="308">
        <f t="shared" si="0"/>
        <v>0</v>
      </c>
      <c r="N20" s="309">
        <f>C20*((D20+E20)+(F20+G20)*'GWP faktorer'!$C$8+(H20+I20)*'GWP faktorer'!$C$9)*B20</f>
        <v>0</v>
      </c>
      <c r="O20" s="4"/>
    </row>
    <row r="21" spans="1:15" x14ac:dyDescent="0.25">
      <c r="A21" s="214"/>
      <c r="B21" s="214"/>
      <c r="C21" s="214"/>
      <c r="D21" s="212"/>
      <c r="E21" s="212"/>
      <c r="F21" s="212"/>
      <c r="G21" s="212"/>
      <c r="H21" s="212"/>
      <c r="I21" s="212"/>
      <c r="L21" s="308">
        <f t="shared" si="0"/>
        <v>0</v>
      </c>
      <c r="N21" s="309">
        <f>C21*((D21+E21)+(F21+G21)*'GWP faktorer'!$C$8+(H21+I21)*'GWP faktorer'!$C$9)*B21</f>
        <v>0</v>
      </c>
      <c r="O21" s="4"/>
    </row>
    <row r="22" spans="1:15" x14ac:dyDescent="0.25">
      <c r="A22" s="214"/>
      <c r="B22" s="214"/>
      <c r="C22" s="214"/>
      <c r="D22" s="212"/>
      <c r="E22" s="212"/>
      <c r="F22" s="212"/>
      <c r="G22" s="212"/>
      <c r="H22" s="212"/>
      <c r="I22" s="212"/>
      <c r="L22" s="308">
        <f t="shared" si="0"/>
        <v>0</v>
      </c>
      <c r="N22" s="309">
        <f>C22*((D22+E22)+(F22+G22)*'GWP faktorer'!$C$8+(H22+I22)*'GWP faktorer'!$C$9)*B22</f>
        <v>0</v>
      </c>
      <c r="O22" s="4"/>
    </row>
    <row r="23" spans="1:15" x14ac:dyDescent="0.25">
      <c r="A23" s="214"/>
      <c r="B23" s="214"/>
      <c r="C23" s="214"/>
      <c r="D23" s="212"/>
      <c r="E23" s="212"/>
      <c r="F23" s="212"/>
      <c r="G23" s="212"/>
      <c r="H23" s="212"/>
      <c r="I23" s="212"/>
      <c r="L23" s="308">
        <f t="shared" si="0"/>
        <v>0</v>
      </c>
      <c r="N23" s="309">
        <f>C23*((D23+E23)+(F23+G23)*'GWP faktorer'!$C$8+(H23+I23)*'GWP faktorer'!$C$9)*B23</f>
        <v>0</v>
      </c>
      <c r="O23" s="4"/>
    </row>
    <row r="24" spans="1:15" x14ac:dyDescent="0.25">
      <c r="A24" s="214"/>
      <c r="B24" s="214"/>
      <c r="C24" s="214"/>
      <c r="D24" s="212"/>
      <c r="E24" s="212"/>
      <c r="F24" s="212"/>
      <c r="G24" s="212"/>
      <c r="H24" s="212"/>
      <c r="I24" s="212"/>
      <c r="L24" s="308">
        <f t="shared" si="0"/>
        <v>0</v>
      </c>
      <c r="N24" s="309">
        <f>C24*((D24+E24)+(F24+G24)*'GWP faktorer'!$C$8+(H24+I24)*'GWP faktorer'!$C$9)*B24</f>
        <v>0</v>
      </c>
      <c r="O24" s="4"/>
    </row>
    <row r="25" spans="1:15" x14ac:dyDescent="0.25">
      <c r="A25" s="214"/>
      <c r="B25" s="214"/>
      <c r="C25" s="214"/>
      <c r="D25" s="212"/>
      <c r="E25" s="212"/>
      <c r="F25" s="212"/>
      <c r="G25" s="212"/>
      <c r="H25" s="212"/>
      <c r="I25" s="212"/>
      <c r="L25" s="308">
        <f t="shared" si="0"/>
        <v>0</v>
      </c>
      <c r="N25" s="309">
        <f>C25*((D25+E25)+(F25+G25)*'GWP faktorer'!$C$8+(H25+I25)*'GWP faktorer'!$C$9)*B25</f>
        <v>0</v>
      </c>
      <c r="O25" s="4"/>
    </row>
    <row r="26" spans="1:15" x14ac:dyDescent="0.25">
      <c r="A26" s="214"/>
      <c r="B26" s="214"/>
      <c r="C26" s="214"/>
      <c r="D26" s="212"/>
      <c r="E26" s="212"/>
      <c r="F26" s="212"/>
      <c r="G26" s="212"/>
      <c r="H26" s="212"/>
      <c r="I26" s="212"/>
      <c r="L26" s="308">
        <f t="shared" si="0"/>
        <v>0</v>
      </c>
      <c r="N26" s="309">
        <f>C26*((D26+E26)+(F26+G26)*'GWP faktorer'!$C$8+(H26+I26)*'GWP faktorer'!$C$9)*B26</f>
        <v>0</v>
      </c>
      <c r="O26" s="4"/>
    </row>
    <row r="27" spans="1:15" x14ac:dyDescent="0.25">
      <c r="A27" s="214"/>
      <c r="B27" s="214"/>
      <c r="C27" s="214"/>
      <c r="D27" s="212"/>
      <c r="E27" s="212"/>
      <c r="F27" s="212"/>
      <c r="G27" s="212"/>
      <c r="H27" s="212"/>
      <c r="I27" s="212"/>
      <c r="L27" s="308">
        <f t="shared" si="0"/>
        <v>0</v>
      </c>
      <c r="N27" s="309">
        <f>C27*((D27+E27)+(F27+G27)*'GWP faktorer'!$C$8+(H27+I27)*'GWP faktorer'!$C$9)*B27</f>
        <v>0</v>
      </c>
      <c r="O27" s="4"/>
    </row>
    <row r="28" spans="1:15" x14ac:dyDescent="0.25">
      <c r="A28" s="214"/>
      <c r="B28" s="214"/>
      <c r="C28" s="214"/>
      <c r="D28" s="212"/>
      <c r="E28" s="212"/>
      <c r="F28" s="212"/>
      <c r="G28" s="212"/>
      <c r="H28" s="212"/>
      <c r="I28" s="212"/>
      <c r="L28" s="308">
        <f t="shared" si="0"/>
        <v>0</v>
      </c>
      <c r="N28" s="309">
        <f>C28*((D28+E28)+(F28+G28)*'GWP faktorer'!$C$8+(H28+I28)*'GWP faktorer'!$C$9)*B28</f>
        <v>0</v>
      </c>
      <c r="O28" s="4"/>
    </row>
    <row r="29" spans="1:15" x14ac:dyDescent="0.25">
      <c r="A29" s="214"/>
      <c r="B29" s="214"/>
      <c r="C29" s="214"/>
      <c r="D29" s="212"/>
      <c r="E29" s="212"/>
      <c r="F29" s="212"/>
      <c r="G29" s="212"/>
      <c r="H29" s="212"/>
      <c r="I29" s="212"/>
      <c r="L29" s="308">
        <f t="shared" si="0"/>
        <v>0</v>
      </c>
      <c r="N29" s="309">
        <f>C29*((D29+E29)+(F29+G29)*'GWP faktorer'!$C$8+(H29+I29)*'GWP faktorer'!$C$9)*B29</f>
        <v>0</v>
      </c>
      <c r="O29" s="4"/>
    </row>
    <row r="30" spans="1:15" x14ac:dyDescent="0.25">
      <c r="A30" s="214"/>
      <c r="B30" s="214"/>
      <c r="C30" s="214"/>
      <c r="D30" s="212"/>
      <c r="E30" s="212"/>
      <c r="F30" s="212"/>
      <c r="G30" s="212"/>
      <c r="H30" s="212"/>
      <c r="I30" s="212"/>
      <c r="L30" s="308">
        <f t="shared" si="0"/>
        <v>0</v>
      </c>
      <c r="N30" s="309">
        <f>C30*((D30+E30)+(F30+G30)*'GWP faktorer'!$C$8+(H30+I30)*'GWP faktorer'!$C$9)*B30</f>
        <v>0</v>
      </c>
      <c r="O30" s="4"/>
    </row>
    <row r="31" spans="1:15" x14ac:dyDescent="0.25">
      <c r="A31" s="214"/>
      <c r="B31" s="214"/>
      <c r="C31" s="214"/>
      <c r="D31" s="212"/>
      <c r="E31" s="212"/>
      <c r="F31" s="212"/>
      <c r="G31" s="212"/>
      <c r="H31" s="212"/>
      <c r="I31" s="212"/>
      <c r="L31" s="308">
        <f t="shared" si="0"/>
        <v>0</v>
      </c>
      <c r="N31" s="309">
        <f>C31*((D31+E31)+(F31+G31)*'GWP faktorer'!$C$8+(H31+I31)*'GWP faktorer'!$C$9)*B31</f>
        <v>0</v>
      </c>
      <c r="O31" s="4"/>
    </row>
    <row r="32" spans="1:15" x14ac:dyDescent="0.25">
      <c r="A32" s="214"/>
      <c r="B32" s="214"/>
      <c r="C32" s="214"/>
      <c r="D32" s="212"/>
      <c r="E32" s="212"/>
      <c r="F32" s="212"/>
      <c r="G32" s="212"/>
      <c r="H32" s="212"/>
      <c r="I32" s="212"/>
      <c r="L32" s="308">
        <f t="shared" si="0"/>
        <v>0</v>
      </c>
      <c r="N32" s="309">
        <f>C32*((D32+E32)+(F32+G32)*'GWP faktorer'!$C$8+(H32+I32)*'GWP faktorer'!$C$9)*B32</f>
        <v>0</v>
      </c>
      <c r="O32" s="4"/>
    </row>
    <row r="33" spans="1:15" x14ac:dyDescent="0.25">
      <c r="A33" s="214"/>
      <c r="B33" s="214"/>
      <c r="C33" s="214"/>
      <c r="D33" s="212"/>
      <c r="E33" s="212"/>
      <c r="F33" s="212"/>
      <c r="G33" s="212"/>
      <c r="H33" s="212"/>
      <c r="I33" s="212"/>
      <c r="L33" s="308">
        <f t="shared" si="0"/>
        <v>0</v>
      </c>
      <c r="N33" s="309">
        <f>C33*((D33+E33)+(F33+G33)*'GWP faktorer'!$C$8+(H33+I33)*'GWP faktorer'!$C$9)*B33</f>
        <v>0</v>
      </c>
      <c r="O33" s="4"/>
    </row>
    <row r="34" spans="1:15" x14ac:dyDescent="0.25">
      <c r="A34" s="214"/>
      <c r="B34" s="214"/>
      <c r="C34" s="214"/>
      <c r="D34" s="212"/>
      <c r="E34" s="212"/>
      <c r="F34" s="212"/>
      <c r="G34" s="212"/>
      <c r="H34" s="212"/>
      <c r="I34" s="212"/>
      <c r="L34" s="308">
        <f t="shared" si="0"/>
        <v>0</v>
      </c>
      <c r="N34" s="309">
        <f>C34*((D34+E34)+(F34+G34)*'GWP faktorer'!$C$8+(H34+I34)*'GWP faktorer'!$C$9)*B34</f>
        <v>0</v>
      </c>
      <c r="O34" s="4"/>
    </row>
    <row r="35" spans="1:15" x14ac:dyDescent="0.25">
      <c r="A35" s="214"/>
      <c r="B35" s="214"/>
      <c r="C35" s="214"/>
      <c r="D35" s="212"/>
      <c r="E35" s="212"/>
      <c r="F35" s="212"/>
      <c r="G35" s="212"/>
      <c r="H35" s="212"/>
      <c r="I35" s="212"/>
      <c r="L35" s="308">
        <f t="shared" si="0"/>
        <v>0</v>
      </c>
      <c r="N35" s="309">
        <f>C35*((D35+E35)+(F35+G35)*'GWP faktorer'!$C$8+(H35+I35)*'GWP faktorer'!$C$9)*B35</f>
        <v>0</v>
      </c>
      <c r="O35" s="4"/>
    </row>
    <row r="36" spans="1:15" x14ac:dyDescent="0.25">
      <c r="A36" s="214"/>
      <c r="B36" s="214"/>
      <c r="C36" s="214"/>
      <c r="D36" s="212"/>
      <c r="E36" s="212"/>
      <c r="F36" s="212"/>
      <c r="G36" s="212"/>
      <c r="H36" s="212"/>
      <c r="I36" s="212"/>
      <c r="L36" s="308">
        <f t="shared" ref="L36:L58" si="1">C36*E36*B36</f>
        <v>0</v>
      </c>
      <c r="N36" s="309">
        <f>C36*((D36+E36)+(F36+G36)*'GWP faktorer'!$C$8+(H36+I36)*'GWP faktorer'!$C$9)*B36</f>
        <v>0</v>
      </c>
      <c r="O36" s="4"/>
    </row>
    <row r="37" spans="1:15" x14ac:dyDescent="0.25">
      <c r="A37" s="214"/>
      <c r="B37" s="214"/>
      <c r="C37" s="214"/>
      <c r="D37" s="212"/>
      <c r="E37" s="212"/>
      <c r="F37" s="212"/>
      <c r="G37" s="212"/>
      <c r="H37" s="212"/>
      <c r="I37" s="212"/>
      <c r="L37" s="308">
        <f t="shared" si="1"/>
        <v>0</v>
      </c>
      <c r="N37" s="309">
        <f>C37*((D37+E37)+(F37+G37)*'GWP faktorer'!$C$8+(H37+I37)*'GWP faktorer'!$C$9)*B37</f>
        <v>0</v>
      </c>
      <c r="O37" s="4"/>
    </row>
    <row r="38" spans="1:15" x14ac:dyDescent="0.25">
      <c r="A38" s="214"/>
      <c r="B38" s="214"/>
      <c r="C38" s="214"/>
      <c r="D38" s="212"/>
      <c r="E38" s="212"/>
      <c r="F38" s="212"/>
      <c r="G38" s="212"/>
      <c r="H38" s="212"/>
      <c r="I38" s="212"/>
      <c r="L38" s="308">
        <f t="shared" si="1"/>
        <v>0</v>
      </c>
      <c r="N38" s="309">
        <f>C38*((D38+E38)+(F38+G38)*'GWP faktorer'!$C$8+(H38+I38)*'GWP faktorer'!$C$9)*B38</f>
        <v>0</v>
      </c>
      <c r="O38" s="4"/>
    </row>
    <row r="39" spans="1:15" x14ac:dyDescent="0.25">
      <c r="A39" s="214"/>
      <c r="B39" s="214"/>
      <c r="C39" s="214"/>
      <c r="D39" s="212"/>
      <c r="E39" s="212"/>
      <c r="F39" s="212"/>
      <c r="G39" s="212"/>
      <c r="H39" s="212"/>
      <c r="I39" s="212"/>
      <c r="L39" s="308">
        <f t="shared" si="1"/>
        <v>0</v>
      </c>
      <c r="N39" s="309">
        <f>C39*((D39+E39)+(F39+G39)*'GWP faktorer'!$C$8+(H39+I39)*'GWP faktorer'!$C$9)*B39</f>
        <v>0</v>
      </c>
      <c r="O39" s="4"/>
    </row>
    <row r="40" spans="1:15" x14ac:dyDescent="0.25">
      <c r="A40" s="214"/>
      <c r="B40" s="214"/>
      <c r="C40" s="214"/>
      <c r="D40" s="212"/>
      <c r="E40" s="212"/>
      <c r="F40" s="212"/>
      <c r="G40" s="212"/>
      <c r="H40" s="212"/>
      <c r="I40" s="212"/>
      <c r="L40" s="308">
        <f t="shared" si="1"/>
        <v>0</v>
      </c>
      <c r="N40" s="309">
        <f>C40*((D40+E40)+(F40+G40)*'GWP faktorer'!$C$8+(H40+I40)*'GWP faktorer'!$C$9)*B40</f>
        <v>0</v>
      </c>
      <c r="O40" s="4"/>
    </row>
    <row r="41" spans="1:15" x14ac:dyDescent="0.25">
      <c r="A41" s="214"/>
      <c r="B41" s="214"/>
      <c r="C41" s="214"/>
      <c r="D41" s="212"/>
      <c r="E41" s="212"/>
      <c r="F41" s="212"/>
      <c r="G41" s="212"/>
      <c r="H41" s="212"/>
      <c r="I41" s="212"/>
      <c r="L41" s="308">
        <f t="shared" si="1"/>
        <v>0</v>
      </c>
      <c r="N41" s="309">
        <f>C41*((D41+E41)+(F41+G41)*'GWP faktorer'!$C$8+(H41+I41)*'GWP faktorer'!$C$9)*B41</f>
        <v>0</v>
      </c>
      <c r="O41" s="4"/>
    </row>
    <row r="42" spans="1:15" x14ac:dyDescent="0.25">
      <c r="A42" s="214"/>
      <c r="B42" s="214"/>
      <c r="C42" s="214"/>
      <c r="D42" s="212"/>
      <c r="E42" s="212"/>
      <c r="F42" s="212"/>
      <c r="G42" s="212"/>
      <c r="H42" s="212"/>
      <c r="I42" s="212"/>
      <c r="L42" s="308">
        <f t="shared" si="1"/>
        <v>0</v>
      </c>
      <c r="N42" s="309">
        <f>C42*((D42+E42)+(F42+G42)*'GWP faktorer'!$C$8+(H42+I42)*'GWP faktorer'!$C$9)*B42</f>
        <v>0</v>
      </c>
      <c r="O42" s="4"/>
    </row>
    <row r="43" spans="1:15" x14ac:dyDescent="0.25">
      <c r="A43" s="214"/>
      <c r="B43" s="214"/>
      <c r="C43" s="214"/>
      <c r="D43" s="212"/>
      <c r="E43" s="212"/>
      <c r="F43" s="212"/>
      <c r="G43" s="212"/>
      <c r="H43" s="212"/>
      <c r="I43" s="212"/>
      <c r="L43" s="308">
        <f t="shared" si="1"/>
        <v>0</v>
      </c>
      <c r="N43" s="309">
        <f>C43*((D43+E43)+(F43+G43)*'GWP faktorer'!$C$8+(H43+I43)*'GWP faktorer'!$C$9)*B43</f>
        <v>0</v>
      </c>
      <c r="O43" s="4"/>
    </row>
    <row r="44" spans="1:15" x14ac:dyDescent="0.25">
      <c r="A44" s="214"/>
      <c r="B44" s="214"/>
      <c r="C44" s="214"/>
      <c r="D44" s="212"/>
      <c r="E44" s="212"/>
      <c r="F44" s="212"/>
      <c r="G44" s="212"/>
      <c r="H44" s="212"/>
      <c r="I44" s="212"/>
      <c r="L44" s="308">
        <f t="shared" si="1"/>
        <v>0</v>
      </c>
      <c r="N44" s="309">
        <f>C44*((D44+E44)+(F44+G44)*'GWP faktorer'!$C$8+(H44+I44)*'GWP faktorer'!$C$9)*B44</f>
        <v>0</v>
      </c>
      <c r="O44" s="4"/>
    </row>
    <row r="45" spans="1:15" x14ac:dyDescent="0.25">
      <c r="A45" s="214"/>
      <c r="B45" s="214"/>
      <c r="C45" s="214"/>
      <c r="D45" s="212"/>
      <c r="E45" s="212"/>
      <c r="F45" s="212"/>
      <c r="G45" s="212"/>
      <c r="H45" s="212"/>
      <c r="I45" s="212"/>
      <c r="L45" s="308">
        <f t="shared" si="1"/>
        <v>0</v>
      </c>
      <c r="N45" s="309">
        <f>C45*((D45+E45)+(F45+G45)*'GWP faktorer'!$C$8+(H45+I45)*'GWP faktorer'!$C$9)*B45</f>
        <v>0</v>
      </c>
      <c r="O45" s="4"/>
    </row>
    <row r="46" spans="1:15" x14ac:dyDescent="0.25">
      <c r="A46" s="214"/>
      <c r="B46" s="214"/>
      <c r="C46" s="214"/>
      <c r="D46" s="212"/>
      <c r="E46" s="212"/>
      <c r="F46" s="212"/>
      <c r="G46" s="212"/>
      <c r="H46" s="212"/>
      <c r="I46" s="212"/>
      <c r="L46" s="308">
        <f t="shared" si="1"/>
        <v>0</v>
      </c>
      <c r="N46" s="309">
        <f>C46*((D46+E46)+(F46+G46)*'GWP faktorer'!$C$8+(H46+I46)*'GWP faktorer'!$C$9)*B46</f>
        <v>0</v>
      </c>
      <c r="O46" s="4"/>
    </row>
    <row r="47" spans="1:15" x14ac:dyDescent="0.25">
      <c r="A47" s="214"/>
      <c r="B47" s="214"/>
      <c r="C47" s="214"/>
      <c r="D47" s="212"/>
      <c r="E47" s="212"/>
      <c r="F47" s="212"/>
      <c r="G47" s="212"/>
      <c r="H47" s="212"/>
      <c r="I47" s="212"/>
      <c r="L47" s="308">
        <f t="shared" si="1"/>
        <v>0</v>
      </c>
      <c r="N47" s="309">
        <f>C47*((D47+E47)+(F47+G47)*'GWP faktorer'!$C$8+(H47+I47)*'GWP faktorer'!$C$9)*B47</f>
        <v>0</v>
      </c>
      <c r="O47" s="4"/>
    </row>
    <row r="48" spans="1:15" x14ac:dyDescent="0.25">
      <c r="A48" s="214"/>
      <c r="B48" s="214"/>
      <c r="C48" s="214"/>
      <c r="D48" s="212"/>
      <c r="E48" s="212"/>
      <c r="F48" s="212"/>
      <c r="G48" s="212"/>
      <c r="H48" s="212"/>
      <c r="I48" s="212"/>
      <c r="L48" s="308">
        <f t="shared" si="1"/>
        <v>0</v>
      </c>
      <c r="N48" s="309">
        <f>C48*((D48+E48)+(F48+G48)*'GWP faktorer'!$C$8+(H48+I48)*'GWP faktorer'!$C$9)*B48</f>
        <v>0</v>
      </c>
      <c r="O48" s="4"/>
    </row>
    <row r="49" spans="1:15" x14ac:dyDescent="0.25">
      <c r="A49" s="214"/>
      <c r="B49" s="214"/>
      <c r="C49" s="214"/>
      <c r="D49" s="212"/>
      <c r="E49" s="212"/>
      <c r="F49" s="212"/>
      <c r="G49" s="212"/>
      <c r="H49" s="212"/>
      <c r="I49" s="212"/>
      <c r="L49" s="308">
        <f t="shared" si="1"/>
        <v>0</v>
      </c>
      <c r="N49" s="309">
        <f>C49*((D49+E49)+(F49+G49)*'GWP faktorer'!$C$8+(H49+I49)*'GWP faktorer'!$C$9)*B49</f>
        <v>0</v>
      </c>
      <c r="O49" s="4"/>
    </row>
    <row r="50" spans="1:15" x14ac:dyDescent="0.25">
      <c r="A50" s="214"/>
      <c r="B50" s="214"/>
      <c r="C50" s="214"/>
      <c r="D50" s="212"/>
      <c r="E50" s="212"/>
      <c r="F50" s="212"/>
      <c r="G50" s="212"/>
      <c r="H50" s="212"/>
      <c r="I50" s="212"/>
      <c r="L50" s="308">
        <f t="shared" si="1"/>
        <v>0</v>
      </c>
      <c r="N50" s="309">
        <f>C50*((D50+E50)+(F50+G50)*'GWP faktorer'!$C$8+(H50+I50)*'GWP faktorer'!$C$9)*B50</f>
        <v>0</v>
      </c>
      <c r="O50" s="4"/>
    </row>
    <row r="51" spans="1:15" x14ac:dyDescent="0.25">
      <c r="A51" s="214"/>
      <c r="B51" s="214"/>
      <c r="C51" s="214"/>
      <c r="D51" s="212"/>
      <c r="E51" s="212"/>
      <c r="F51" s="212"/>
      <c r="G51" s="212"/>
      <c r="H51" s="212"/>
      <c r="I51" s="212"/>
      <c r="L51" s="308">
        <f t="shared" si="1"/>
        <v>0</v>
      </c>
      <c r="N51" s="309">
        <f>C51*((D51+E51)+(F51+G51)*'GWP faktorer'!$C$8+(H51+I51)*'GWP faktorer'!$C$9)*B51</f>
        <v>0</v>
      </c>
      <c r="O51" s="4"/>
    </row>
    <row r="52" spans="1:15" x14ac:dyDescent="0.25">
      <c r="A52" s="214"/>
      <c r="B52" s="214"/>
      <c r="C52" s="214"/>
      <c r="D52" s="212"/>
      <c r="E52" s="212"/>
      <c r="F52" s="212"/>
      <c r="G52" s="212"/>
      <c r="H52" s="212"/>
      <c r="I52" s="212"/>
      <c r="L52" s="308">
        <f t="shared" si="1"/>
        <v>0</v>
      </c>
      <c r="N52" s="309">
        <f>C52*((D52+E52)+(F52+G52)*'GWP faktorer'!$C$8+(H52+I52)*'GWP faktorer'!$C$9)*B52</f>
        <v>0</v>
      </c>
      <c r="O52" s="4"/>
    </row>
    <row r="53" spans="1:15" x14ac:dyDescent="0.25">
      <c r="A53" s="214"/>
      <c r="B53" s="214"/>
      <c r="C53" s="214"/>
      <c r="D53" s="212"/>
      <c r="E53" s="212"/>
      <c r="F53" s="212"/>
      <c r="G53" s="212"/>
      <c r="H53" s="212"/>
      <c r="I53" s="212"/>
      <c r="L53" s="308">
        <f t="shared" si="1"/>
        <v>0</v>
      </c>
      <c r="N53" s="309">
        <f>C53*((D53+E53)+(F53+G53)*'GWP faktorer'!$C$8+(H53+I53)*'GWP faktorer'!$C$9)*B53</f>
        <v>0</v>
      </c>
      <c r="O53" s="4"/>
    </row>
    <row r="54" spans="1:15" x14ac:dyDescent="0.25">
      <c r="A54" s="214"/>
      <c r="B54" s="214"/>
      <c r="C54" s="214"/>
      <c r="D54" s="212"/>
      <c r="E54" s="212"/>
      <c r="F54" s="212"/>
      <c r="G54" s="212"/>
      <c r="H54" s="212"/>
      <c r="I54" s="212"/>
      <c r="L54" s="308">
        <f t="shared" si="1"/>
        <v>0</v>
      </c>
      <c r="N54" s="309">
        <f>C54*((D54+E54)+(F54+G54)*'GWP faktorer'!$C$8+(H54+I54)*'GWP faktorer'!$C$9)*B54</f>
        <v>0</v>
      </c>
      <c r="O54" s="4"/>
    </row>
    <row r="55" spans="1:15" x14ac:dyDescent="0.25">
      <c r="A55" s="214"/>
      <c r="B55" s="214"/>
      <c r="C55" s="214"/>
      <c r="D55" s="212"/>
      <c r="E55" s="212"/>
      <c r="F55" s="212"/>
      <c r="G55" s="212"/>
      <c r="H55" s="212"/>
      <c r="I55" s="212"/>
      <c r="L55" s="308">
        <f t="shared" si="1"/>
        <v>0</v>
      </c>
      <c r="N55" s="309">
        <f>C55*((D55+E55)+(F55+G55)*'GWP faktorer'!$C$8+(H55+I55)*'GWP faktorer'!$C$9)*B55</f>
        <v>0</v>
      </c>
      <c r="O55" s="4"/>
    </row>
    <row r="56" spans="1:15" x14ac:dyDescent="0.25">
      <c r="A56" s="214"/>
      <c r="B56" s="214"/>
      <c r="C56" s="214"/>
      <c r="D56" s="212"/>
      <c r="E56" s="212"/>
      <c r="F56" s="212"/>
      <c r="G56" s="212"/>
      <c r="H56" s="212"/>
      <c r="I56" s="212"/>
      <c r="L56" s="308">
        <f t="shared" si="1"/>
        <v>0</v>
      </c>
      <c r="N56" s="309">
        <f>C56*((D56+E56)+(F56+G56)*'GWP faktorer'!$C$8+(H56+I56)*'GWP faktorer'!$C$9)*B56</f>
        <v>0</v>
      </c>
      <c r="O56" s="4"/>
    </row>
    <row r="57" spans="1:15" x14ac:dyDescent="0.25">
      <c r="A57" s="214"/>
      <c r="B57" s="214"/>
      <c r="C57" s="214"/>
      <c r="D57" s="212"/>
      <c r="E57" s="212"/>
      <c r="F57" s="212"/>
      <c r="G57" s="212"/>
      <c r="H57" s="212"/>
      <c r="I57" s="212"/>
      <c r="L57" s="308">
        <f t="shared" si="1"/>
        <v>0</v>
      </c>
      <c r="N57" s="309">
        <f>C57*((D57+E57)+(F57+G57)*'GWP faktorer'!$C$8+(H57+I57)*'GWP faktorer'!$C$9)*B57</f>
        <v>0</v>
      </c>
      <c r="O57" s="4"/>
    </row>
    <row r="58" spans="1:15" ht="13" x14ac:dyDescent="0.3">
      <c r="A58" s="214"/>
      <c r="B58" s="214"/>
      <c r="C58" s="214"/>
      <c r="D58" s="215"/>
      <c r="E58" s="215"/>
      <c r="F58" s="212"/>
      <c r="G58" s="212"/>
      <c r="H58" s="212"/>
      <c r="I58" s="212"/>
      <c r="L58" s="308">
        <f t="shared" si="1"/>
        <v>0</v>
      </c>
      <c r="N58" s="309">
        <f>C58*((D58+E58)+(F58+G58)*'GWP faktorer'!$C$8+(H58+I58)*'GWP faktorer'!$C$9)*B58</f>
        <v>0</v>
      </c>
      <c r="O58" s="4"/>
    </row>
    <row r="59" spans="1:15" ht="13" x14ac:dyDescent="0.3">
      <c r="I59" s="2" t="s">
        <v>136</v>
      </c>
      <c r="J59" s="2"/>
      <c r="L59" s="10">
        <f>SUM(L4:L58)</f>
        <v>0</v>
      </c>
      <c r="N59" s="10">
        <f t="shared" ref="N59" si="2">SUM(N4:N58)</f>
        <v>0</v>
      </c>
      <c r="O59" s="10"/>
    </row>
    <row r="60" spans="1:15" x14ac:dyDescent="0.25">
      <c r="A60" s="30" t="s">
        <v>43</v>
      </c>
    </row>
    <row r="67" spans="1:3" ht="13" x14ac:dyDescent="0.3">
      <c r="A67" s="2"/>
    </row>
    <row r="72" spans="1:3" x14ac:dyDescent="0.25">
      <c r="C72" s="5"/>
    </row>
    <row r="73" spans="1:3" x14ac:dyDescent="0.25">
      <c r="C73" s="5"/>
    </row>
  </sheetData>
  <mergeCells count="3">
    <mergeCell ref="D2:E2"/>
    <mergeCell ref="F2:G2"/>
    <mergeCell ref="H2:I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0AFA-46C0-400B-B657-BC11C81547A8}">
  <dimension ref="A1:M8"/>
  <sheetViews>
    <sheetView zoomScaleNormal="100" workbookViewId="0">
      <selection activeCell="K3" sqref="K3"/>
    </sheetView>
  </sheetViews>
  <sheetFormatPr defaultRowHeight="12.5" x14ac:dyDescent="0.25"/>
  <cols>
    <col min="1" max="1" width="39.26953125" customWidth="1"/>
    <col min="2" max="2" width="19.26953125" customWidth="1"/>
    <col min="3" max="3" width="20.7265625" customWidth="1"/>
    <col min="4" max="4" width="19.81640625" customWidth="1"/>
    <col min="5" max="5" width="19.7265625" customWidth="1"/>
    <col min="6" max="6" width="25.453125" customWidth="1"/>
    <col min="7" max="7" width="18.7265625" customWidth="1"/>
    <col min="8" max="8" width="19.453125" customWidth="1"/>
    <col min="9" max="9" width="18.26953125" customWidth="1"/>
    <col min="11" max="11" width="17.1796875" customWidth="1"/>
    <col min="13" max="13" width="17" customWidth="1"/>
  </cols>
  <sheetData>
    <row r="1" spans="1:13" ht="48" customHeight="1" x14ac:dyDescent="0.25">
      <c r="A1" s="61" t="s">
        <v>142</v>
      </c>
      <c r="B1" s="133" t="s">
        <v>308</v>
      </c>
      <c r="C1" s="133" t="s">
        <v>308</v>
      </c>
      <c r="D1" s="375" t="s">
        <v>309</v>
      </c>
      <c r="E1" s="376"/>
      <c r="F1" s="199" t="s">
        <v>310</v>
      </c>
      <c r="G1" s="201"/>
      <c r="H1" s="377"/>
      <c r="I1" s="378"/>
      <c r="J1" s="3"/>
      <c r="K1" s="89" t="s">
        <v>138</v>
      </c>
      <c r="L1" s="3"/>
      <c r="M1" s="44" t="s">
        <v>4</v>
      </c>
    </row>
    <row r="2" spans="1:13" ht="13" x14ac:dyDescent="0.3">
      <c r="A2" s="31"/>
      <c r="B2" s="203" t="s">
        <v>238</v>
      </c>
      <c r="C2" s="203" t="s">
        <v>311</v>
      </c>
      <c r="D2" s="35" t="s">
        <v>149</v>
      </c>
      <c r="E2" s="36" t="s">
        <v>150</v>
      </c>
      <c r="F2" s="200"/>
      <c r="G2" s="198"/>
      <c r="H2" s="197"/>
      <c r="I2" s="198"/>
      <c r="J2" s="3"/>
      <c r="K2" s="46" t="s">
        <v>46</v>
      </c>
      <c r="L2" s="3"/>
      <c r="M2" s="50"/>
    </row>
    <row r="3" spans="1:13" ht="13" x14ac:dyDescent="0.3">
      <c r="A3" s="24" t="s">
        <v>313</v>
      </c>
      <c r="B3" s="25"/>
      <c r="C3" s="25">
        <f>'Inmatning Rapportering'!G223</f>
        <v>0</v>
      </c>
      <c r="D3" s="240">
        <f>E3*'Väg drivmedelsåtgång'!D3/'Väg drivmedelsåtgång'!E3</f>
        <v>0.92948439692625018</v>
      </c>
      <c r="E3" s="236">
        <v>5.0932597515817593</v>
      </c>
      <c r="F3" s="220">
        <v>6.1504779354480821</v>
      </c>
      <c r="G3" s="147"/>
      <c r="H3" s="147"/>
      <c r="I3" s="147"/>
      <c r="J3" s="57"/>
      <c r="K3" s="80">
        <f>(B3+C3)*F3</f>
        <v>0</v>
      </c>
      <c r="L3" s="57"/>
      <c r="M3" s="80">
        <f>(B3+C3)*(D3+E3)</f>
        <v>0</v>
      </c>
    </row>
    <row r="4" spans="1:13" ht="13" x14ac:dyDescent="0.3">
      <c r="A4" s="24" t="s">
        <v>301</v>
      </c>
      <c r="B4" s="25"/>
      <c r="C4" s="25">
        <f>'Inmatning Rapportering'!G224</f>
        <v>0</v>
      </c>
      <c r="D4" s="240">
        <f>E4*'Väg drivmedelsåtgång'!$D$16/'Väg drivmedelsåtgång'!$E$16</f>
        <v>0.12403433476394844</v>
      </c>
      <c r="E4" s="236">
        <v>0.54077253218884103</v>
      </c>
      <c r="F4" s="220">
        <v>0.66480686695278957</v>
      </c>
      <c r="G4" s="147"/>
      <c r="H4" s="147"/>
      <c r="I4" s="147"/>
      <c r="J4" s="57"/>
      <c r="K4" s="80">
        <f t="shared" ref="K4:K7" si="0">(B4+C4)*F4</f>
        <v>0</v>
      </c>
      <c r="L4" s="57"/>
      <c r="M4" s="80">
        <f t="shared" ref="M4:M7" si="1">(B4+C4)*(D4+E4)</f>
        <v>0</v>
      </c>
    </row>
    <row r="5" spans="1:13" ht="13" x14ac:dyDescent="0.3">
      <c r="A5" s="24" t="s">
        <v>302</v>
      </c>
      <c r="B5" s="25"/>
      <c r="C5" s="25">
        <f>'Inmatning Rapportering'!G225</f>
        <v>0</v>
      </c>
      <c r="D5" s="240">
        <f>E5*'Väg drivmedelsåtgång'!$D$16/'Väg drivmedelsåtgång'!$E$16</f>
        <v>0.19369973190348524</v>
      </c>
      <c r="E5" s="236">
        <v>0.84450402144772119</v>
      </c>
      <c r="F5" s="220">
        <v>1.0382037533512063</v>
      </c>
      <c r="G5" s="147"/>
      <c r="H5" s="147"/>
      <c r="I5" s="147"/>
      <c r="J5" s="57"/>
      <c r="K5" s="80">
        <f t="shared" si="0"/>
        <v>0</v>
      </c>
      <c r="L5" s="57"/>
      <c r="M5" s="80">
        <f t="shared" si="1"/>
        <v>0</v>
      </c>
    </row>
    <row r="6" spans="1:13" ht="13" x14ac:dyDescent="0.3">
      <c r="A6" s="24" t="s">
        <v>303</v>
      </c>
      <c r="B6" s="25"/>
      <c r="C6" s="25">
        <f>'Inmatning Rapportering'!G226</f>
        <v>0</v>
      </c>
      <c r="D6" s="240">
        <f>E6*'Väg drivmedelsåtgång'!$D$16/'Väg drivmedelsåtgång'!$E$16</f>
        <v>0.1939597315436242</v>
      </c>
      <c r="E6" s="236">
        <v>0.84563758389261767</v>
      </c>
      <c r="F6" s="220">
        <v>1.0395973154362417</v>
      </c>
      <c r="G6" s="147"/>
      <c r="H6" s="147"/>
      <c r="I6" s="147"/>
      <c r="J6" s="57"/>
      <c r="K6" s="80">
        <f t="shared" si="0"/>
        <v>0</v>
      </c>
      <c r="L6" s="57"/>
      <c r="M6" s="80">
        <f t="shared" si="1"/>
        <v>0</v>
      </c>
    </row>
    <row r="7" spans="1:13" ht="13" x14ac:dyDescent="0.3">
      <c r="A7" s="24" t="s">
        <v>304</v>
      </c>
      <c r="B7" s="25"/>
      <c r="C7" s="25">
        <f>'Inmatning Rapportering'!G227</f>
        <v>0</v>
      </c>
      <c r="D7" s="240">
        <f>E7*'Väg drivmedelsåtgång'!$D$16/'Väg drivmedelsåtgång'!$E$16</f>
        <v>0.1218007662835249</v>
      </c>
      <c r="E7" s="236">
        <v>0.53103448275862075</v>
      </c>
      <c r="F7" s="220">
        <v>0.65283524904214552</v>
      </c>
      <c r="G7" s="147"/>
      <c r="H7" s="147"/>
      <c r="I7" s="147"/>
      <c r="J7" s="57"/>
      <c r="K7" s="80">
        <f t="shared" si="0"/>
        <v>0</v>
      </c>
      <c r="L7" s="57"/>
      <c r="M7" s="80">
        <f t="shared" si="1"/>
        <v>0</v>
      </c>
    </row>
    <row r="8" spans="1:13" ht="13" x14ac:dyDescent="0.3">
      <c r="A8" s="92" t="s">
        <v>136</v>
      </c>
      <c r="B8" s="105"/>
      <c r="C8" s="1"/>
      <c r="D8" s="1"/>
      <c r="E8" s="1"/>
      <c r="F8" s="1"/>
      <c r="G8" s="1"/>
      <c r="H8" s="1"/>
      <c r="I8" s="1"/>
      <c r="J8" s="1"/>
      <c r="K8" s="20">
        <f>SUM(K3:K7)</f>
        <v>0</v>
      </c>
      <c r="L8" s="20"/>
      <c r="M8" s="20">
        <f>SUM(M3:M7)</f>
        <v>0</v>
      </c>
    </row>
  </sheetData>
  <mergeCells count="2">
    <mergeCell ref="D1:E1"/>
    <mergeCell ref="H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20"/>
  <sheetViews>
    <sheetView zoomScaleNormal="100" workbookViewId="0">
      <selection activeCell="K3" sqref="K3"/>
    </sheetView>
  </sheetViews>
  <sheetFormatPr defaultColWidth="9.1796875" defaultRowHeight="12.5" x14ac:dyDescent="0.25"/>
  <cols>
    <col min="1" max="1" width="34.54296875" style="3" customWidth="1"/>
    <col min="2" max="3" width="17.26953125" style="3" customWidth="1"/>
    <col min="4" max="9" width="18.7265625" style="3" customWidth="1"/>
    <col min="10" max="10" width="4.7265625" style="3" customWidth="1"/>
    <col min="11" max="12" width="21.54296875" style="3" customWidth="1"/>
    <col min="13" max="13" width="4.7265625" style="3" customWidth="1"/>
    <col min="14" max="14" width="15.26953125" style="3" customWidth="1"/>
    <col min="15" max="15" width="6.7265625" style="3" customWidth="1"/>
    <col min="16" max="21" width="9.1796875" style="3"/>
    <col min="22" max="22" width="9.54296875" style="3" bestFit="1" customWidth="1"/>
    <col min="23" max="23" width="4.453125" style="3" customWidth="1"/>
    <col min="24" max="16384" width="9.1796875" style="3"/>
  </cols>
  <sheetData>
    <row r="1" spans="1:24" ht="28" x14ac:dyDescent="0.25">
      <c r="A1" s="60" t="s">
        <v>142</v>
      </c>
      <c r="B1" s="121" t="s">
        <v>41</v>
      </c>
      <c r="C1" s="121" t="s">
        <v>41</v>
      </c>
      <c r="D1" s="375" t="s">
        <v>45</v>
      </c>
      <c r="E1" s="376"/>
      <c r="F1" s="379" t="s">
        <v>44</v>
      </c>
      <c r="G1" s="380"/>
      <c r="H1" s="381" t="s">
        <v>48</v>
      </c>
      <c r="I1" s="382"/>
      <c r="K1" s="115" t="s">
        <v>138</v>
      </c>
      <c r="L1" s="115" t="s">
        <v>138</v>
      </c>
      <c r="N1" s="44" t="s">
        <v>4</v>
      </c>
    </row>
    <row r="2" spans="1:24" ht="13" x14ac:dyDescent="0.3">
      <c r="A2" s="31"/>
      <c r="B2" s="203" t="s">
        <v>238</v>
      </c>
      <c r="C2" s="203" t="s">
        <v>247</v>
      </c>
      <c r="D2" s="35" t="s">
        <v>149</v>
      </c>
      <c r="E2" s="36" t="s">
        <v>150</v>
      </c>
      <c r="F2" s="39" t="s">
        <v>149</v>
      </c>
      <c r="G2" s="40" t="s">
        <v>150</v>
      </c>
      <c r="H2" s="37" t="s">
        <v>149</v>
      </c>
      <c r="I2" s="38" t="s">
        <v>150</v>
      </c>
      <c r="K2" s="46" t="s">
        <v>238</v>
      </c>
      <c r="L2" s="46" t="s">
        <v>247</v>
      </c>
      <c r="N2" s="50"/>
    </row>
    <row r="3" spans="1:24" x14ac:dyDescent="0.25">
      <c r="A3" s="24" t="s">
        <v>0</v>
      </c>
      <c r="B3" s="122">
        <f>'Inmatning Rapportering'!F53</f>
        <v>0</v>
      </c>
      <c r="C3" s="122">
        <f>'Inmatning Rapportering'!G53</f>
        <v>0</v>
      </c>
      <c r="D3" s="220">
        <v>0.40412365083750013</v>
      </c>
      <c r="E3" s="236">
        <v>2.2144607615572869</v>
      </c>
      <c r="F3" s="220">
        <v>9.4901875905797103E-4</v>
      </c>
      <c r="G3" s="220">
        <v>1.619982706042606E-4</v>
      </c>
      <c r="H3" s="220">
        <v>8.103100027214715E-5</v>
      </c>
      <c r="I3" s="220">
        <v>1.1149951704595918E-5</v>
      </c>
      <c r="J3" s="57"/>
      <c r="K3" s="80">
        <f>(B3)*((D3+E3)+(F3+G3)*'GWP faktorer'!$C$8+(H3+I3)*'GWP faktorer'!$C$9)</f>
        <v>0</v>
      </c>
      <c r="L3" s="80">
        <f>(C3)*((D3+E3)+(F3+G3)*'GWP faktorer'!$C$8+(H3+I3)*'GWP faktorer'!$C$9)</f>
        <v>0</v>
      </c>
      <c r="M3" s="57"/>
      <c r="N3" s="80">
        <f>(B3+C3)*(D3+E3)</f>
        <v>0</v>
      </c>
      <c r="V3" s="156"/>
      <c r="W3" s="156"/>
      <c r="X3" s="156"/>
    </row>
    <row r="4" spans="1:24" x14ac:dyDescent="0.25">
      <c r="A4" s="24" t="s">
        <v>54</v>
      </c>
      <c r="B4" s="122">
        <f>'Inmatning Rapportering'!F54</f>
        <v>0</v>
      </c>
      <c r="C4" s="122">
        <f>'Inmatning Rapportering'!G54</f>
        <v>0</v>
      </c>
      <c r="D4" s="220">
        <v>0.38199231235777764</v>
      </c>
      <c r="E4" s="236">
        <v>2.4039567865054958</v>
      </c>
      <c r="F4" s="220">
        <v>1.7717878894927533E-4</v>
      </c>
      <c r="G4" s="220">
        <v>1.076300585284562E-4</v>
      </c>
      <c r="H4" s="220">
        <v>4.8496059408783792E-5</v>
      </c>
      <c r="I4" s="220">
        <v>1.1671946601044659E-4</v>
      </c>
      <c r="J4" s="57"/>
      <c r="K4" s="80">
        <f>(B4)*((D4+E4)+(F4+G4)*'GWP faktorer'!$C$8+(H4+I4)*'GWP faktorer'!$C$9)</f>
        <v>0</v>
      </c>
      <c r="L4" s="80">
        <f>(C4)*((D4+E4)+(F4+G4)*'GWP faktorer'!$C$8+(H4+I4)*'GWP faktorer'!$C$9)</f>
        <v>0</v>
      </c>
      <c r="M4" s="57"/>
      <c r="N4" s="80">
        <f t="shared" ref="N4:N8" si="0">(B4+C4)*(D4+E4)</f>
        <v>0</v>
      </c>
      <c r="V4" s="156"/>
      <c r="W4" s="156"/>
      <c r="X4" s="156"/>
    </row>
    <row r="5" spans="1:24" x14ac:dyDescent="0.25">
      <c r="A5" s="24" t="s">
        <v>119</v>
      </c>
      <c r="B5" s="122">
        <f>'Inmatning Rapportering'!F55</f>
        <v>0</v>
      </c>
      <c r="C5" s="122">
        <f>'Inmatning Rapportering'!G55</f>
        <v>0</v>
      </c>
      <c r="D5" s="220">
        <v>0.29159247483333334</v>
      </c>
      <c r="E5" s="237">
        <v>0</v>
      </c>
      <c r="F5" s="220">
        <v>2.6271915157004828E-3</v>
      </c>
      <c r="G5" s="220">
        <v>1.0296621693326119E-4</v>
      </c>
      <c r="H5" s="220">
        <v>2.4932887593843842E-4</v>
      </c>
      <c r="I5" s="220">
        <v>1.1166176086756081E-4</v>
      </c>
      <c r="J5" s="57"/>
      <c r="K5" s="80">
        <f>(B5)*((D5+E5)+(F5+G5)*'GWP faktorer'!$C$8+(H5+I5)*'GWP faktorer'!$C$9)</f>
        <v>0</v>
      </c>
      <c r="L5" s="80">
        <f>(C5)*((D5+E5)+(F5+G5)*'GWP faktorer'!$C$8+(H5+I5)*'GWP faktorer'!$C$9)</f>
        <v>0</v>
      </c>
      <c r="M5" s="57"/>
      <c r="N5" s="80">
        <f t="shared" si="0"/>
        <v>0</v>
      </c>
      <c r="V5" s="156"/>
      <c r="W5" s="156"/>
      <c r="X5" s="156"/>
    </row>
    <row r="6" spans="1:24" x14ac:dyDescent="0.25">
      <c r="A6" s="24" t="s">
        <v>1</v>
      </c>
      <c r="B6" s="122">
        <f>'Inmatning Rapportering'!F56</f>
        <v>0</v>
      </c>
      <c r="C6" s="122">
        <f>'Inmatning Rapportering'!G56</f>
        <v>0</v>
      </c>
      <c r="D6" s="220">
        <v>0.18021324161275001</v>
      </c>
      <c r="E6" s="236">
        <v>0.71844496664245716</v>
      </c>
      <c r="F6" s="220">
        <v>4.3140584474637696E-4</v>
      </c>
      <c r="G6" s="220">
        <v>1.6850246274761519E-4</v>
      </c>
      <c r="H6" s="220">
        <v>1.207666002987425E-3</v>
      </c>
      <c r="I6" s="220">
        <v>1.1583737301071842E-5</v>
      </c>
      <c r="J6" s="57"/>
      <c r="K6" s="80">
        <f>(B6)*((D6+E6)+(F6+G6)*'GWP faktorer'!$C$8+(H6+I6)*'GWP faktorer'!$C$9)</f>
        <v>0</v>
      </c>
      <c r="L6" s="80">
        <f>(C6)*((D6+E6)+(F6+G6)*'GWP faktorer'!$C$8+(H6+I6)*'GWP faktorer'!$C$9)</f>
        <v>0</v>
      </c>
      <c r="M6" s="57"/>
      <c r="N6" s="80">
        <f t="shared" si="0"/>
        <v>0</v>
      </c>
      <c r="V6" s="156"/>
      <c r="W6" s="156"/>
      <c r="X6" s="156"/>
    </row>
    <row r="7" spans="1:24" x14ac:dyDescent="0.25">
      <c r="A7" s="24" t="s">
        <v>315</v>
      </c>
      <c r="B7" s="122">
        <f>'Inmatning Rapportering'!F57</f>
        <v>0</v>
      </c>
      <c r="C7" s="122">
        <f>'Inmatning Rapportering'!G57</f>
        <v>0</v>
      </c>
      <c r="D7" s="220">
        <v>0.68425686175</v>
      </c>
      <c r="E7" s="236">
        <v>0.41250000000000009</v>
      </c>
      <c r="F7" s="220">
        <v>2.7446788949275326E-3</v>
      </c>
      <c r="G7" s="220">
        <v>7.7043988871512692E-4</v>
      </c>
      <c r="H7" s="220">
        <v>7.576054335585588E-5</v>
      </c>
      <c r="I7" s="220">
        <v>1.3128797526466099E-5</v>
      </c>
      <c r="J7" s="57"/>
      <c r="K7" s="80">
        <f>(B7)*((D7+E7)+(F7+G7)*'GWP faktorer'!$C$8+(H7+I7)*'GWP faktorer'!$C$9)</f>
        <v>0</v>
      </c>
      <c r="L7" s="80">
        <f>(C7)*((D7+E7)+(F7+G7)*'GWP faktorer'!$C$8+(H7+I7)*'GWP faktorer'!$C$9)</f>
        <v>0</v>
      </c>
      <c r="M7" s="57"/>
      <c r="N7" s="80">
        <f t="shared" si="0"/>
        <v>0</v>
      </c>
      <c r="V7" s="156"/>
      <c r="W7" s="156"/>
      <c r="X7" s="156"/>
    </row>
    <row r="8" spans="1:24" x14ac:dyDescent="0.25">
      <c r="A8" s="24" t="s">
        <v>316</v>
      </c>
      <c r="B8" s="122">
        <f>'Inmatning Rapportering'!F58</f>
        <v>0</v>
      </c>
      <c r="C8" s="122">
        <f>'Inmatning Rapportering'!G58</f>
        <v>0</v>
      </c>
      <c r="D8" s="220">
        <v>0.73749624666666669</v>
      </c>
      <c r="E8" s="237">
        <v>0</v>
      </c>
      <c r="F8" s="220">
        <v>1.6860507246376775E-3</v>
      </c>
      <c r="G8" s="220">
        <v>7.7043988871512692E-4</v>
      </c>
      <c r="H8" s="220">
        <v>8.6681756756756793E-5</v>
      </c>
      <c r="I8" s="220">
        <v>1.3128797526466099E-5</v>
      </c>
      <c r="J8" s="57"/>
      <c r="K8" s="80">
        <f>(B8)*((D8+E8)+(F8+G8)*'GWP faktorer'!$C$8+(H8+I8)*'GWP faktorer'!$C$9)</f>
        <v>0</v>
      </c>
      <c r="L8" s="80">
        <f>(C8)*((D8+E8)+(F8+G8)*'GWP faktorer'!$C$8+(H8+I8)*'GWP faktorer'!$C$9)</f>
        <v>0</v>
      </c>
      <c r="M8" s="57"/>
      <c r="N8" s="80">
        <f t="shared" si="0"/>
        <v>0</v>
      </c>
      <c r="V8" s="156"/>
      <c r="W8" s="156"/>
      <c r="X8" s="156"/>
    </row>
    <row r="9" spans="1:24" s="1" customFormat="1" ht="13" x14ac:dyDescent="0.3">
      <c r="A9" s="92" t="s">
        <v>136</v>
      </c>
      <c r="K9" s="20">
        <f>SUM(K3:K8)</f>
        <v>0</v>
      </c>
      <c r="L9" s="20">
        <f>SUM(L3:L8)</f>
        <v>0</v>
      </c>
      <c r="M9" s="20"/>
      <c r="N9" s="20">
        <f>SUM(N3:N8)</f>
        <v>0</v>
      </c>
      <c r="V9" s="156"/>
      <c r="W9" s="156"/>
      <c r="X9" s="156"/>
    </row>
    <row r="10" spans="1:24" x14ac:dyDescent="0.25">
      <c r="A10" s="11"/>
      <c r="B10" s="11"/>
      <c r="C10" s="11"/>
      <c r="D10"/>
      <c r="E10"/>
      <c r="F10"/>
      <c r="G10"/>
      <c r="H10"/>
      <c r="I10"/>
      <c r="J10"/>
      <c r="K10"/>
      <c r="L10"/>
      <c r="M10"/>
      <c r="N10"/>
      <c r="V10" s="156"/>
      <c r="W10" s="156"/>
      <c r="X10" s="156"/>
    </row>
    <row r="11" spans="1:24" ht="13" thickBot="1" x14ac:dyDescent="0.3">
      <c r="V11" s="156"/>
      <c r="W11" s="156"/>
      <c r="X11" s="156"/>
    </row>
    <row r="12" spans="1:24" ht="28" x14ac:dyDescent="0.25">
      <c r="A12" s="119" t="s">
        <v>143</v>
      </c>
      <c r="B12" s="120" t="s">
        <v>223</v>
      </c>
      <c r="C12" s="120" t="s">
        <v>223</v>
      </c>
      <c r="D12" s="375" t="s">
        <v>225</v>
      </c>
      <c r="E12" s="376"/>
      <c r="F12" s="379" t="s">
        <v>226</v>
      </c>
      <c r="G12" s="380"/>
      <c r="H12" s="381" t="s">
        <v>227</v>
      </c>
      <c r="I12" s="382"/>
      <c r="K12" s="115"/>
      <c r="L12" s="115" t="s">
        <v>138</v>
      </c>
      <c r="N12" s="44" t="s">
        <v>4</v>
      </c>
      <c r="V12" s="156"/>
      <c r="W12" s="156"/>
      <c r="X12" s="156"/>
    </row>
    <row r="13" spans="1:24" ht="13" x14ac:dyDescent="0.3">
      <c r="A13" s="16"/>
      <c r="B13" s="203" t="s">
        <v>238</v>
      </c>
      <c r="C13" s="203" t="s">
        <v>247</v>
      </c>
      <c r="D13" s="35" t="s">
        <v>149</v>
      </c>
      <c r="E13" s="36" t="s">
        <v>150</v>
      </c>
      <c r="F13" s="39" t="s">
        <v>149</v>
      </c>
      <c r="G13" s="40" t="s">
        <v>150</v>
      </c>
      <c r="H13" s="37" t="s">
        <v>149</v>
      </c>
      <c r="I13" s="38" t="s">
        <v>150</v>
      </c>
      <c r="K13" s="69"/>
      <c r="L13" s="46" t="s">
        <v>247</v>
      </c>
      <c r="N13" s="50"/>
      <c r="V13" s="156"/>
      <c r="W13" s="156"/>
      <c r="X13" s="156"/>
    </row>
    <row r="14" spans="1:24" x14ac:dyDescent="0.25">
      <c r="A14" s="59" t="s">
        <v>54</v>
      </c>
      <c r="B14" s="122"/>
      <c r="C14" s="122">
        <f>'Inmatning Rapportering'!G180</f>
        <v>0</v>
      </c>
      <c r="D14" s="238">
        <v>0.38199231235777764</v>
      </c>
      <c r="E14" s="239">
        <v>2.4039567865054958</v>
      </c>
      <c r="F14" s="238">
        <v>1.7717878894927533E-4</v>
      </c>
      <c r="G14" s="239">
        <v>2.1663356533559755E-5</v>
      </c>
      <c r="H14" s="238">
        <v>4.8496059408783792E-5</v>
      </c>
      <c r="I14" s="239">
        <v>1.046725287369861E-4</v>
      </c>
      <c r="J14" s="4"/>
      <c r="L14" s="81">
        <f>C14*((D14+E14)+(F14+G14)*'GWP faktorer'!$C$8+(H14+I14)*'GWP faktorer'!$C$9)</f>
        <v>0</v>
      </c>
      <c r="M14" s="4"/>
      <c r="N14" s="83">
        <f>(B14+C14)*(D14+E14)</f>
        <v>0</v>
      </c>
      <c r="V14" s="156"/>
      <c r="W14" s="156"/>
      <c r="X14" s="156"/>
    </row>
    <row r="15" spans="1:24" x14ac:dyDescent="0.25">
      <c r="A15" s="24" t="s">
        <v>119</v>
      </c>
      <c r="B15" s="122"/>
      <c r="C15" s="122">
        <f>'Inmatning Rapportering'!G181</f>
        <v>0</v>
      </c>
      <c r="D15" s="220">
        <v>0.29159247483333334</v>
      </c>
      <c r="E15" s="236">
        <v>0</v>
      </c>
      <c r="F15" s="220">
        <v>2.6271915157004828E-3</v>
      </c>
      <c r="G15" s="220">
        <v>2.1663356533559755E-5</v>
      </c>
      <c r="H15" s="220">
        <v>2.4932887593843842E-4</v>
      </c>
      <c r="I15" s="220">
        <v>1.046725287369861E-4</v>
      </c>
      <c r="J15" s="57"/>
      <c r="L15" s="81">
        <f>C15*((D15+E15)+(F15+G15)*'GWP faktorer'!$C$8+(H15+I15)*'GWP faktorer'!$C$9)</f>
        <v>0</v>
      </c>
      <c r="M15" s="4"/>
      <c r="N15" s="83">
        <f t="shared" ref="N15:N16" si="1">(B15+C15)*(D15+E15)</f>
        <v>0</v>
      </c>
      <c r="V15" s="156"/>
      <c r="W15" s="156"/>
      <c r="X15" s="156"/>
    </row>
    <row r="16" spans="1:24" x14ac:dyDescent="0.25">
      <c r="A16" s="24" t="s">
        <v>222</v>
      </c>
      <c r="B16" s="122"/>
      <c r="C16" s="122">
        <f>'Inmatning Rapportering'!G182</f>
        <v>0</v>
      </c>
      <c r="D16" s="220">
        <v>0.57799999999999996</v>
      </c>
      <c r="E16" s="236">
        <v>2.52</v>
      </c>
      <c r="F16" s="220"/>
      <c r="G16" s="220"/>
      <c r="H16" s="220"/>
      <c r="I16" s="220"/>
      <c r="J16" s="57"/>
      <c r="L16" s="81">
        <f>C16*((D16+E16)+(F16+G16)*'GWP faktorer'!$C$8+(H16+I16)*'GWP faktorer'!$C$9)</f>
        <v>0</v>
      </c>
      <c r="M16" s="4"/>
      <c r="N16" s="83">
        <f t="shared" si="1"/>
        <v>0</v>
      </c>
      <c r="V16" s="156"/>
      <c r="W16" s="156"/>
      <c r="X16" s="156"/>
    </row>
    <row r="17" spans="1:24" x14ac:dyDescent="0.25">
      <c r="A17" s="24" t="s">
        <v>0</v>
      </c>
      <c r="B17" s="122"/>
      <c r="C17" s="122">
        <f>'Inmatning Rapportering'!G183</f>
        <v>0</v>
      </c>
      <c r="D17" s="220">
        <v>0.40412365083750013</v>
      </c>
      <c r="E17" s="236">
        <v>2.2144607615572869</v>
      </c>
      <c r="F17" s="220">
        <v>9.4901875905797103E-4</v>
      </c>
      <c r="G17" s="220">
        <v>1.619982706042606E-4</v>
      </c>
      <c r="H17" s="220">
        <v>8.103100027214715E-5</v>
      </c>
      <c r="I17" s="220">
        <v>1.1149951704595918E-5</v>
      </c>
      <c r="J17" s="57"/>
      <c r="L17" s="81">
        <f>C17*((D17+E17)+(F17+G17)*'GWP faktorer'!$C$8+(H17+I17)*'GWP faktorer'!$C$9)</f>
        <v>0</v>
      </c>
      <c r="M17" s="4"/>
      <c r="N17" s="83">
        <f t="shared" ref="N17:N18" si="2">(B17+C17)*(D17+E17)</f>
        <v>0</v>
      </c>
      <c r="V17" s="156"/>
      <c r="W17" s="156"/>
      <c r="X17" s="156"/>
    </row>
    <row r="18" spans="1:24" x14ac:dyDescent="0.25">
      <c r="A18" s="24" t="s">
        <v>224</v>
      </c>
      <c r="B18" s="122"/>
      <c r="C18" s="122">
        <f>'Inmatning Rapportering'!G184</f>
        <v>0</v>
      </c>
      <c r="D18" s="220"/>
      <c r="E18" s="236">
        <v>3.5616000000000002E-2</v>
      </c>
      <c r="F18" s="220"/>
      <c r="G18" s="220">
        <v>2.63048985212476E-5</v>
      </c>
      <c r="H18" s="220"/>
      <c r="I18" s="220">
        <v>3.2595748225995901E-6</v>
      </c>
      <c r="J18" s="57"/>
      <c r="L18" s="81">
        <f>C18*((D18+E18)+(F18+G18)*'GWP faktorer'!$C$8+(H18+I18)*'GWP faktorer'!$C$9)</f>
        <v>0</v>
      </c>
      <c r="M18" s="4"/>
      <c r="N18" s="19">
        <f t="shared" si="2"/>
        <v>0</v>
      </c>
      <c r="V18" s="156"/>
      <c r="W18" s="156"/>
      <c r="X18" s="156"/>
    </row>
    <row r="19" spans="1:24" s="1" customFormat="1" ht="13" x14ac:dyDescent="0.3">
      <c r="A19" s="2" t="s">
        <v>137</v>
      </c>
      <c r="K19" s="20"/>
      <c r="L19" s="20">
        <f>SUM(M14:M18)</f>
        <v>0</v>
      </c>
      <c r="M19" s="20"/>
      <c r="N19" s="20">
        <f>SUM(N14:N18)</f>
        <v>0</v>
      </c>
    </row>
    <row r="20" spans="1:24" s="1" customFormat="1" ht="13" x14ac:dyDescent="0.3">
      <c r="A20" s="2"/>
      <c r="K20" s="20"/>
      <c r="L20" s="20"/>
      <c r="M20" s="20"/>
      <c r="N20" s="20"/>
    </row>
  </sheetData>
  <mergeCells count="6">
    <mergeCell ref="D1:E1"/>
    <mergeCell ref="F1:G1"/>
    <mergeCell ref="H1:I1"/>
    <mergeCell ref="D12:E12"/>
    <mergeCell ref="F12:G12"/>
    <mergeCell ref="H12:I12"/>
  </mergeCells>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3"/>
  <sheetViews>
    <sheetView zoomScaleNormal="100" workbookViewId="0">
      <selection activeCell="K3" sqref="K3"/>
    </sheetView>
  </sheetViews>
  <sheetFormatPr defaultColWidth="27.1796875" defaultRowHeight="12.5" x14ac:dyDescent="0.25"/>
  <cols>
    <col min="1" max="1" width="36" style="3" customWidth="1"/>
    <col min="2" max="3" width="17.81640625" style="3" customWidth="1"/>
    <col min="4" max="9" width="18.7265625" style="3" customWidth="1"/>
    <col min="10" max="10" width="5.81640625" style="3" customWidth="1"/>
    <col min="11" max="12" width="21.26953125" style="3" customWidth="1"/>
    <col min="13" max="13" width="6.7265625" style="3" customWidth="1"/>
    <col min="14" max="14" width="19" style="3" customWidth="1"/>
    <col min="15" max="15" width="4.81640625" style="3" customWidth="1"/>
    <col min="16" max="16" width="12.81640625" style="3" customWidth="1"/>
    <col min="17" max="17" width="18.453125" style="3" customWidth="1"/>
    <col min="18" max="18" width="5.26953125" style="3" customWidth="1"/>
    <col min="19" max="19" width="16.81640625" style="3" customWidth="1"/>
    <col min="20" max="20" width="10.81640625" style="3" customWidth="1"/>
    <col min="21" max="21" width="16.7265625" style="3" customWidth="1"/>
    <col min="22" max="22" width="6" style="3" customWidth="1"/>
    <col min="23" max="23" width="15.81640625" style="3" customWidth="1"/>
    <col min="24" max="16384" width="27.1796875" style="3"/>
  </cols>
  <sheetData>
    <row r="1" spans="1:23" ht="27.75" customHeight="1" x14ac:dyDescent="0.25">
      <c r="A1" s="15" t="s">
        <v>184</v>
      </c>
      <c r="B1" s="123" t="s">
        <v>2</v>
      </c>
      <c r="C1" s="123" t="s">
        <v>2</v>
      </c>
      <c r="D1" s="375" t="s">
        <v>56</v>
      </c>
      <c r="E1" s="376"/>
      <c r="F1" s="379" t="s">
        <v>57</v>
      </c>
      <c r="G1" s="380"/>
      <c r="H1" s="381" t="s">
        <v>58</v>
      </c>
      <c r="I1" s="382"/>
      <c r="K1" s="115" t="s">
        <v>138</v>
      </c>
      <c r="L1" s="115" t="s">
        <v>138</v>
      </c>
      <c r="M1" s="116"/>
      <c r="N1" s="44" t="s">
        <v>4</v>
      </c>
    </row>
    <row r="2" spans="1:23" ht="13" x14ac:dyDescent="0.3">
      <c r="A2" s="15"/>
      <c r="B2" s="203" t="s">
        <v>238</v>
      </c>
      <c r="C2" s="203" t="s">
        <v>247</v>
      </c>
      <c r="D2" s="35" t="s">
        <v>149</v>
      </c>
      <c r="E2" s="36" t="s">
        <v>150</v>
      </c>
      <c r="F2" s="39" t="s">
        <v>149</v>
      </c>
      <c r="G2" s="40" t="s">
        <v>150</v>
      </c>
      <c r="H2" s="37" t="s">
        <v>149</v>
      </c>
      <c r="I2" s="38" t="s">
        <v>150</v>
      </c>
      <c r="K2" s="69" t="s">
        <v>238</v>
      </c>
      <c r="L2" s="365" t="s">
        <v>247</v>
      </c>
      <c r="N2" s="45"/>
      <c r="U2" s="156"/>
      <c r="V2" s="156"/>
      <c r="W2" s="156"/>
    </row>
    <row r="3" spans="1:23" x14ac:dyDescent="0.25">
      <c r="A3" s="58" t="s">
        <v>0</v>
      </c>
      <c r="B3" s="124">
        <f>'Inmatning Rapportering'!F59</f>
        <v>0</v>
      </c>
      <c r="C3" s="124">
        <f>'Inmatning Rapportering'!G59</f>
        <v>0</v>
      </c>
      <c r="D3" s="231">
        <v>2.6275175966764045E-2</v>
      </c>
      <c r="E3" s="232">
        <v>0.14368754545027751</v>
      </c>
      <c r="F3" s="231">
        <v>6.1701157241662193E-5</v>
      </c>
      <c r="G3" s="232">
        <v>1.0511423040048245E-5</v>
      </c>
      <c r="H3" s="231">
        <v>5.007691287937866E-6</v>
      </c>
      <c r="I3" s="232">
        <v>7.2347599024327049E-7</v>
      </c>
      <c r="J3" s="4"/>
      <c r="K3" s="364">
        <f>(B3)*((D3+E3)+(F3+G3)*'GWP faktorer'!$C$8+(H3+I3)*'GWP faktorer'!$C$9)</f>
        <v>0</v>
      </c>
      <c r="L3" s="364">
        <f>(C3)*((D3+E3)+(F3+G3)*'GWP faktorer'!$C$8+(H3+I3)*'GWP faktorer'!$C$9)</f>
        <v>0</v>
      </c>
      <c r="M3" s="4"/>
      <c r="N3" s="83">
        <f>(B3+C3)*(D3+E3)</f>
        <v>0</v>
      </c>
      <c r="U3" s="156"/>
      <c r="V3" s="156"/>
      <c r="W3" s="156"/>
    </row>
    <row r="4" spans="1:23" x14ac:dyDescent="0.25">
      <c r="A4" s="58" t="s">
        <v>63</v>
      </c>
      <c r="B4" s="124">
        <f>'Inmatning Rapportering'!F60</f>
        <v>0</v>
      </c>
      <c r="C4" s="124">
        <f>'Inmatning Rapportering'!G60</f>
        <v>0</v>
      </c>
      <c r="D4" s="231">
        <v>2.4801268198665682E-2</v>
      </c>
      <c r="E4" s="232">
        <v>0.15685769398432339</v>
      </c>
      <c r="F4" s="231">
        <v>1.160525505349682E-5</v>
      </c>
      <c r="G4" s="232">
        <v>7.0228395447626746E-6</v>
      </c>
      <c r="H4" s="231">
        <v>2.9831983268999172E-6</v>
      </c>
      <c r="I4" s="232">
        <v>7.6159215441198251E-6</v>
      </c>
      <c r="J4" s="4"/>
      <c r="K4" s="364">
        <f>(B4)*((D4+E4)+(F4+G4)*'GWP faktorer'!$C$8+(H4+I4)*'GWP faktorer'!$C$9)</f>
        <v>0</v>
      </c>
      <c r="L4" s="364">
        <f>(C4)*((D4+E4)+(F4+G4)*'GWP faktorer'!$C$8+(H4+I4)*'GWP faktorer'!$C$9)</f>
        <v>0</v>
      </c>
      <c r="M4" s="4"/>
      <c r="N4" s="83">
        <f t="shared" ref="N4:N11" si="0">(B4+C4)*(D4+E4)</f>
        <v>0</v>
      </c>
      <c r="U4" s="156"/>
      <c r="V4" s="156"/>
      <c r="W4" s="156"/>
    </row>
    <row r="5" spans="1:23" x14ac:dyDescent="0.25">
      <c r="A5" s="58" t="s">
        <v>66</v>
      </c>
      <c r="B5" s="124">
        <f>'Inmatning Rapportering'!F61</f>
        <v>0</v>
      </c>
      <c r="C5" s="124">
        <f>'Inmatning Rapportering'!G61</f>
        <v>0</v>
      </c>
      <c r="D5" s="231">
        <v>2.3087973082520256E-2</v>
      </c>
      <c r="E5" s="232">
        <v>0</v>
      </c>
      <c r="F5" s="231">
        <v>1.4906101704814599E-4</v>
      </c>
      <c r="G5" s="232">
        <v>7.0228395447626746E-6</v>
      </c>
      <c r="H5" s="231">
        <v>5.8423373356033752E-5</v>
      </c>
      <c r="I5" s="232">
        <v>7.6159215441198251E-6</v>
      </c>
      <c r="J5" s="4"/>
      <c r="K5" s="364">
        <f>(B5)*((D5+E5)+(F5+G5)*'GWP faktorer'!$C$8+(H5+I5)*'GWP faktorer'!$C$9)</f>
        <v>0</v>
      </c>
      <c r="L5" s="364">
        <f>(C5)*((D5+E5)+(F5+G5)*'GWP faktorer'!$C$8+(H5+I5)*'GWP faktorer'!$C$9)</f>
        <v>0</v>
      </c>
      <c r="M5" s="4"/>
      <c r="N5" s="83">
        <f t="shared" si="0"/>
        <v>0</v>
      </c>
      <c r="U5" s="156"/>
      <c r="V5" s="156"/>
      <c r="W5" s="156"/>
    </row>
    <row r="6" spans="1:23" x14ac:dyDescent="0.25">
      <c r="A6" s="58" t="s">
        <v>113</v>
      </c>
      <c r="B6" s="124">
        <f>'Inmatning Rapportering'!F62</f>
        <v>0</v>
      </c>
      <c r="C6" s="124">
        <f>'Inmatning Rapportering'!G62</f>
        <v>0</v>
      </c>
      <c r="D6" s="231">
        <v>2.6176916094711598E-2</v>
      </c>
      <c r="E6" s="232">
        <v>0.14293598396254864</v>
      </c>
      <c r="F6" s="231">
        <v>6.147400164370236E-5</v>
      </c>
      <c r="G6" s="232">
        <v>1.050313968656362E-5</v>
      </c>
      <c r="H6" s="231">
        <v>5.5008718038701489E-6</v>
      </c>
      <c r="I6" s="232">
        <v>7.2204055051614943E-7</v>
      </c>
      <c r="J6" s="4"/>
      <c r="K6" s="364">
        <f>(B6)*((D6+E6)+(F6+G6)*'GWP faktorer'!$C$8+(H6+I6)*'GWP faktorer'!$C$9)</f>
        <v>0</v>
      </c>
      <c r="L6" s="364">
        <f>(C6)*((D6+E6)+(F6+G6)*'GWP faktorer'!$C$8+(H6+I6)*'GWP faktorer'!$C$9)</f>
        <v>0</v>
      </c>
      <c r="M6" s="4"/>
      <c r="N6" s="83">
        <f t="shared" si="0"/>
        <v>0</v>
      </c>
      <c r="U6" s="156"/>
      <c r="V6" s="156"/>
      <c r="W6" s="156"/>
    </row>
    <row r="7" spans="1:23" x14ac:dyDescent="0.25">
      <c r="A7" s="58" t="s">
        <v>112</v>
      </c>
      <c r="B7" s="124">
        <f>'Inmatning Rapportering'!F63</f>
        <v>0</v>
      </c>
      <c r="C7" s="124">
        <f>'Inmatning Rapportering'!G63</f>
        <v>0</v>
      </c>
      <c r="D7" s="231">
        <v>2.0924783936333426E-2</v>
      </c>
      <c r="E7" s="232">
        <v>1.8387210952584259E-2</v>
      </c>
      <c r="F7" s="231">
        <v>8.2549205660473689E-5</v>
      </c>
      <c r="G7" s="232">
        <v>2.3813942922872778E-5</v>
      </c>
      <c r="H7" s="231">
        <v>2.3832476060290744E-6</v>
      </c>
      <c r="I7" s="232">
        <v>4.0580509851667343E-7</v>
      </c>
      <c r="J7" s="4"/>
      <c r="K7" s="364">
        <f>(B7)*((D7+E7)+(F7+G7)*'GWP faktorer'!$C$8+(H7+I7)*'GWP faktorer'!$C$9)</f>
        <v>0</v>
      </c>
      <c r="L7" s="364">
        <f>(C7)*((D7+E7)+(F7+G7)*'GWP faktorer'!$C$8+(H7+I7)*'GWP faktorer'!$C$9)</f>
        <v>0</v>
      </c>
      <c r="M7" s="4"/>
      <c r="N7" s="83">
        <f t="shared" si="0"/>
        <v>0</v>
      </c>
      <c r="U7" s="156"/>
      <c r="V7" s="156"/>
      <c r="W7" s="156"/>
    </row>
    <row r="8" spans="1:23" x14ac:dyDescent="0.25">
      <c r="A8" s="58" t="s">
        <v>64</v>
      </c>
      <c r="B8" s="124">
        <f>'Inmatning Rapportering'!F64</f>
        <v>0</v>
      </c>
      <c r="C8" s="124">
        <f>'Inmatning Rapportering'!G64</f>
        <v>0</v>
      </c>
      <c r="D8" s="231">
        <v>1.9092063234335332E-2</v>
      </c>
      <c r="E8" s="232">
        <v>7.4203787848404992E-2</v>
      </c>
      <c r="F8" s="231">
        <v>3.5943055244474568E-5</v>
      </c>
      <c r="G8" s="232">
        <v>5.4283577801006268E-6</v>
      </c>
      <c r="H8" s="231">
        <v>3.0915520945261559E-6</v>
      </c>
      <c r="I8" s="232">
        <v>3.7362082235585077E-7</v>
      </c>
      <c r="J8" s="4"/>
      <c r="K8" s="364">
        <f>(B8)*((D8+E8)+(F8+G8)*'GWP faktorer'!$C$8+(H8+I8)*'GWP faktorer'!$C$9)</f>
        <v>0</v>
      </c>
      <c r="L8" s="364">
        <f>(C8)*((D8+E8)+(F8+G8)*'GWP faktorer'!$C$8+(H8+I8)*'GWP faktorer'!$C$9)</f>
        <v>0</v>
      </c>
      <c r="M8" s="4"/>
      <c r="N8" s="83">
        <f t="shared" si="0"/>
        <v>0</v>
      </c>
      <c r="U8" s="156"/>
      <c r="V8" s="156"/>
      <c r="W8" s="156"/>
    </row>
    <row r="9" spans="1:23" x14ac:dyDescent="0.25">
      <c r="A9" s="58" t="s">
        <v>65</v>
      </c>
      <c r="B9" s="124">
        <f>'Inmatning Rapportering'!F65</f>
        <v>0</v>
      </c>
      <c r="C9" s="124">
        <f>'Inmatning Rapportering'!G65</f>
        <v>0</v>
      </c>
      <c r="D9" s="231">
        <v>1.8330900914724675E-2</v>
      </c>
      <c r="E9" s="232">
        <v>8.1005176469976292E-2</v>
      </c>
      <c r="F9" s="231">
        <v>1.0072297359145951E-5</v>
      </c>
      <c r="G9" s="232">
        <v>3.6267673085942713E-6</v>
      </c>
      <c r="H9" s="231">
        <v>2.046054055091464E-6</v>
      </c>
      <c r="I9" s="232">
        <v>3.9330494602615897E-6</v>
      </c>
      <c r="J9" s="4"/>
      <c r="K9" s="364">
        <f>(B9)*((D9+E9)+(F9+G9)*'GWP faktorer'!$C$8+(H9+I9)*'GWP faktorer'!$C$9)</f>
        <v>0</v>
      </c>
      <c r="L9" s="364">
        <f>(C9)*((D9+E9)+(F9+G9)*'GWP faktorer'!$C$8+(H9+I9)*'GWP faktorer'!$C$9)</f>
        <v>0</v>
      </c>
      <c r="M9" s="4"/>
      <c r="N9" s="83">
        <f t="shared" si="0"/>
        <v>0</v>
      </c>
      <c r="U9" s="156"/>
      <c r="V9" s="156"/>
      <c r="W9" s="156"/>
    </row>
    <row r="10" spans="1:23" x14ac:dyDescent="0.25">
      <c r="A10" s="58" t="s">
        <v>69</v>
      </c>
      <c r="B10" s="124">
        <f>'Inmatning Rapportering'!F66</f>
        <v>0</v>
      </c>
      <c r="C10" s="124">
        <f>'Inmatning Rapportering'!G66</f>
        <v>0</v>
      </c>
      <c r="D10" s="224">
        <v>1.14210017994835E-2</v>
      </c>
      <c r="E10" s="233">
        <v>0</v>
      </c>
      <c r="F10" s="224">
        <v>8.4352059003369192E-6</v>
      </c>
      <c r="G10" s="233">
        <v>0</v>
      </c>
      <c r="H10" s="224">
        <v>1.0452496045165384E-6</v>
      </c>
      <c r="I10" s="233">
        <v>0</v>
      </c>
      <c r="J10" s="4"/>
      <c r="K10" s="364">
        <f>(B10)*((D10+E10)+(F10+G10)*'GWP faktorer'!$C$8+(H10+I10)*'GWP faktorer'!$C$9)</f>
        <v>0</v>
      </c>
      <c r="L10" s="364">
        <f>(C10)*((D10+E10)+(F10+G10)*'GWP faktorer'!$C$8+(H10+I10)*'GWP faktorer'!$C$9)</f>
        <v>0</v>
      </c>
      <c r="M10" s="4"/>
      <c r="N10" s="83">
        <f t="shared" si="0"/>
        <v>0</v>
      </c>
      <c r="U10" s="156"/>
      <c r="V10" s="156"/>
      <c r="W10" s="156"/>
    </row>
    <row r="11" spans="1:23" x14ac:dyDescent="0.25">
      <c r="A11" s="58" t="s">
        <v>157</v>
      </c>
      <c r="B11" s="124">
        <f>'Inmatning Rapportering'!F67</f>
        <v>0</v>
      </c>
      <c r="C11" s="124">
        <f>'Inmatning Rapportering'!G67</f>
        <v>0</v>
      </c>
      <c r="D11" s="224">
        <v>8.4682658949402842E-2</v>
      </c>
      <c r="E11" s="234">
        <v>0.51564861810757634</v>
      </c>
      <c r="F11" s="224">
        <v>5.6452243825109396E-5</v>
      </c>
      <c r="G11" s="234">
        <v>1.0296597504105852E-6</v>
      </c>
      <c r="H11" s="224">
        <v>1.7142430321899763E-5</v>
      </c>
      <c r="I11" s="234">
        <v>3.4116258575510582E-5</v>
      </c>
      <c r="J11" s="4"/>
      <c r="K11" s="364">
        <f>(B11)*((D11+E11)+(F11+G11)*'GWP faktorer'!$C$8+(H11+I11)*'GWP faktorer'!$C$9)</f>
        <v>0</v>
      </c>
      <c r="L11" s="364">
        <f>(C11)*((D11+E11)+(F11+G11)*'GWP faktorer'!$C$8+(H11+I11)*'GWP faktorer'!$C$9)</f>
        <v>0</v>
      </c>
      <c r="M11" s="4"/>
      <c r="N11" s="83">
        <f t="shared" si="0"/>
        <v>0</v>
      </c>
      <c r="U11" s="156"/>
      <c r="V11" s="156"/>
      <c r="W11" s="156"/>
    </row>
    <row r="12" spans="1:23" s="1" customFormat="1" ht="13" x14ac:dyDescent="0.3">
      <c r="A12" s="91" t="s">
        <v>136</v>
      </c>
      <c r="B12" s="97"/>
      <c r="C12" s="97"/>
      <c r="D12" s="10"/>
      <c r="E12" s="10"/>
      <c r="F12" s="10"/>
      <c r="G12" s="10"/>
      <c r="H12" s="10"/>
      <c r="I12" s="10"/>
      <c r="J12" s="10"/>
      <c r="K12" s="95">
        <f t="shared" ref="K12:N12" si="1">SUM(K3:K10)</f>
        <v>0</v>
      </c>
      <c r="L12" s="95">
        <f t="shared" si="1"/>
        <v>0</v>
      </c>
      <c r="M12" s="95"/>
      <c r="N12" s="95">
        <f t="shared" si="1"/>
        <v>0</v>
      </c>
      <c r="U12" s="156"/>
      <c r="V12" s="156"/>
      <c r="W12" s="156"/>
    </row>
    <row r="13" spans="1:23" x14ac:dyDescent="0.25">
      <c r="A13" s="71" t="s">
        <v>111</v>
      </c>
      <c r="B13" s="7"/>
      <c r="C13" s="7"/>
      <c r="E13" s="87"/>
      <c r="N13" s="86"/>
      <c r="U13" s="156"/>
      <c r="V13" s="156"/>
      <c r="W13" s="156"/>
    </row>
    <row r="14" spans="1:23" x14ac:dyDescent="0.25">
      <c r="A14" s="71" t="s">
        <v>34</v>
      </c>
      <c r="B14" s="7"/>
      <c r="C14" s="7"/>
      <c r="U14" s="156"/>
      <c r="V14" s="156"/>
      <c r="W14" s="156"/>
    </row>
    <row r="15" spans="1:23" ht="13" x14ac:dyDescent="0.25">
      <c r="A15" s="8"/>
      <c r="B15" s="7"/>
      <c r="C15" s="7"/>
      <c r="U15" s="156"/>
      <c r="V15" s="156"/>
      <c r="W15" s="156"/>
    </row>
    <row r="16" spans="1:23" ht="26.25" customHeight="1" x14ac:dyDescent="0.25">
      <c r="A16" s="14" t="s">
        <v>13</v>
      </c>
      <c r="B16" s="123" t="s">
        <v>2</v>
      </c>
      <c r="C16" s="123" t="s">
        <v>2</v>
      </c>
      <c r="D16" s="371" t="s">
        <v>56</v>
      </c>
      <c r="E16" s="371"/>
      <c r="F16" s="383" t="s">
        <v>57</v>
      </c>
      <c r="G16" s="383"/>
      <c r="H16" s="374" t="s">
        <v>58</v>
      </c>
      <c r="I16" s="374"/>
      <c r="K16" s="115" t="s">
        <v>138</v>
      </c>
      <c r="L16" s="115" t="s">
        <v>138</v>
      </c>
      <c r="N16" s="44" t="s">
        <v>4</v>
      </c>
      <c r="U16" s="156"/>
      <c r="V16" s="156"/>
      <c r="W16" s="156"/>
    </row>
    <row r="17" spans="1:23" ht="13" x14ac:dyDescent="0.3">
      <c r="A17" s="72"/>
      <c r="B17" s="203" t="s">
        <v>238</v>
      </c>
      <c r="C17" s="203" t="s">
        <v>247</v>
      </c>
      <c r="D17" s="35" t="s">
        <v>149</v>
      </c>
      <c r="E17" s="36" t="s">
        <v>150</v>
      </c>
      <c r="F17" s="39" t="s">
        <v>149</v>
      </c>
      <c r="G17" s="40" t="s">
        <v>150</v>
      </c>
      <c r="H17" s="37" t="s">
        <v>149</v>
      </c>
      <c r="I17" s="38" t="s">
        <v>150</v>
      </c>
      <c r="K17" s="69" t="s">
        <v>238</v>
      </c>
      <c r="L17" s="365" t="s">
        <v>247</v>
      </c>
      <c r="N17" s="117"/>
      <c r="U17" s="156"/>
      <c r="V17" s="156"/>
      <c r="W17" s="156"/>
    </row>
    <row r="18" spans="1:23" x14ac:dyDescent="0.25">
      <c r="A18" s="58" t="s">
        <v>70</v>
      </c>
      <c r="B18" s="124">
        <f>'Inmatning Rapportering'!F68</f>
        <v>0</v>
      </c>
      <c r="C18" s="124">
        <f>'Inmatning Rapportering'!G68</f>
        <v>0</v>
      </c>
      <c r="D18" s="231">
        <v>3.6705744416514224E-2</v>
      </c>
      <c r="E18" s="234">
        <v>0.19695244736702119</v>
      </c>
      <c r="F18" s="224">
        <v>8.6194928276803144E-5</v>
      </c>
      <c r="G18" s="234">
        <v>2.4452353547116505E-5</v>
      </c>
      <c r="H18" s="224">
        <v>6.9956158148801066E-6</v>
      </c>
      <c r="I18" s="234">
        <v>2.6048913776940675E-6</v>
      </c>
      <c r="J18" s="4"/>
      <c r="K18" s="364">
        <f>(B18)*((D18+E18)+(F18+G18)*'GWP faktorer'!$C$8+(H18+I18)*'GWP faktorer'!$C$9)</f>
        <v>0</v>
      </c>
      <c r="L18" s="364">
        <f>(C18)*((D18+E18)+(F18+G18)*'GWP faktorer'!$C$8+(H18+I18)*'GWP faktorer'!$C$9)</f>
        <v>0</v>
      </c>
      <c r="M18" s="4"/>
      <c r="N18" s="83">
        <f>(B18+C18)*(D18+E18)</f>
        <v>0</v>
      </c>
      <c r="U18" s="156"/>
      <c r="V18" s="156"/>
      <c r="W18" s="156"/>
    </row>
    <row r="19" spans="1:23" x14ac:dyDescent="0.25">
      <c r="A19" s="58" t="s">
        <v>71</v>
      </c>
      <c r="B19" s="124">
        <f>'Inmatning Rapportering'!F69</f>
        <v>0</v>
      </c>
      <c r="C19" s="124">
        <f>'Inmatning Rapportering'!G69</f>
        <v>0</v>
      </c>
      <c r="D19" s="224">
        <v>2.8825219166263686E-2</v>
      </c>
      <c r="E19" s="234">
        <v>0.1823075085374895</v>
      </c>
      <c r="F19" s="224">
        <v>1.3488182044474344E-5</v>
      </c>
      <c r="G19" s="234">
        <v>7.4080219489951473E-6</v>
      </c>
      <c r="H19" s="224">
        <v>3.467215664154933E-6</v>
      </c>
      <c r="I19" s="234">
        <v>7.9096775079962671E-6</v>
      </c>
      <c r="J19" s="4"/>
      <c r="K19" s="364">
        <f>(B19)*((D19+E19)+(F19+G19)*'GWP faktorer'!$C$8+(H19+I19)*'GWP faktorer'!$C$9)</f>
        <v>0</v>
      </c>
      <c r="L19" s="364">
        <f>(C19)*((D19+E19)+(F19+G19)*'GWP faktorer'!$C$8+(H19+I19)*'GWP faktorer'!$C$9)</f>
        <v>0</v>
      </c>
      <c r="M19" s="4"/>
      <c r="N19" s="83">
        <f t="shared" ref="N19:N22" si="2">(B19+C19)*(D19+E19)</f>
        <v>0</v>
      </c>
      <c r="U19" s="156"/>
      <c r="V19" s="156"/>
      <c r="W19" s="156"/>
    </row>
    <row r="20" spans="1:23" x14ac:dyDescent="0.25">
      <c r="A20" s="58" t="s">
        <v>72</v>
      </c>
      <c r="B20" s="124">
        <f>'Inmatning Rapportering'!F70</f>
        <v>0</v>
      </c>
      <c r="C20" s="124">
        <f>'Inmatning Rapportering'!G70</f>
        <v>0</v>
      </c>
      <c r="D20" s="224">
        <v>3.5766578325519043E-2</v>
      </c>
      <c r="E20" s="234">
        <v>5.1765801036847733E-2</v>
      </c>
      <c r="F20" s="224">
        <v>1.4110074631824699E-4</v>
      </c>
      <c r="G20" s="234">
        <v>4.159238400918234E-5</v>
      </c>
      <c r="H20" s="224">
        <v>4.0736674954207933E-6</v>
      </c>
      <c r="I20" s="234">
        <v>7.7155351240587074E-7</v>
      </c>
      <c r="J20" s="4"/>
      <c r="K20" s="364">
        <f>(B20)*((D20+E20)+(F20+G20)*'GWP faktorer'!$C$8+(H20+I20)*'GWP faktorer'!$C$9)</f>
        <v>0</v>
      </c>
      <c r="L20" s="364">
        <f>(C20)*((D20+E20)+(F20+G20)*'GWP faktorer'!$C$8+(H20+I20)*'GWP faktorer'!$C$9)</f>
        <v>0</v>
      </c>
      <c r="M20" s="4"/>
      <c r="N20" s="83">
        <f t="shared" si="2"/>
        <v>0</v>
      </c>
      <c r="U20" s="156"/>
      <c r="V20" s="156"/>
      <c r="W20" s="156"/>
    </row>
    <row r="21" spans="1:23" x14ac:dyDescent="0.25">
      <c r="A21" s="58" t="s">
        <v>91</v>
      </c>
      <c r="B21" s="124">
        <f>'Inmatning Rapportering'!F71</f>
        <v>0</v>
      </c>
      <c r="C21" s="124">
        <f>'Inmatning Rapportering'!G71</f>
        <v>0</v>
      </c>
      <c r="D21" s="224">
        <v>8.521364935399808E-3</v>
      </c>
      <c r="E21" s="234">
        <v>0</v>
      </c>
      <c r="F21" s="224">
        <v>6.2936219645162164E-6</v>
      </c>
      <c r="G21" s="234">
        <v>0</v>
      </c>
      <c r="H21" s="224">
        <v>7.7987496062478087E-7</v>
      </c>
      <c r="I21" s="234">
        <v>0</v>
      </c>
      <c r="J21" s="4"/>
      <c r="K21" s="364">
        <f>(B21)*((D21+E21)+(F21+G21)*'GWP faktorer'!$C$8+(H21+I21)*'GWP faktorer'!$C$9)</f>
        <v>0</v>
      </c>
      <c r="L21" s="364">
        <f>(C21)*((D21+E21)+(F21+G21)*'GWP faktorer'!$C$8+(H21+I21)*'GWP faktorer'!$C$9)</f>
        <v>0</v>
      </c>
      <c r="M21" s="4"/>
      <c r="N21" s="83">
        <f t="shared" si="2"/>
        <v>0</v>
      </c>
      <c r="U21" s="156"/>
      <c r="V21" s="156"/>
      <c r="W21" s="156"/>
    </row>
    <row r="22" spans="1:23" x14ac:dyDescent="0.25">
      <c r="A22" s="28" t="s">
        <v>109</v>
      </c>
      <c r="B22" s="124">
        <f>'Inmatning Rapportering'!F72</f>
        <v>0</v>
      </c>
      <c r="C22" s="124">
        <f>'Inmatning Rapportering'!G72</f>
        <v>0</v>
      </c>
      <c r="D22" s="224">
        <v>0.12753350666815833</v>
      </c>
      <c r="E22" s="234">
        <v>0.80659631830138634</v>
      </c>
      <c r="F22" s="224">
        <v>5.9676741563983508E-5</v>
      </c>
      <c r="G22" s="234">
        <v>8.7877083176071767E-7</v>
      </c>
      <c r="H22" s="224">
        <v>1.534025359786231E-5</v>
      </c>
      <c r="I22" s="234">
        <v>4.6700544395110056E-5</v>
      </c>
      <c r="J22" s="4"/>
      <c r="K22" s="364">
        <f>(B22)*((D22+E22)+(F22+G22)*'GWP faktorer'!$C$8+(H22+I22)*'GWP faktorer'!$C$9)</f>
        <v>0</v>
      </c>
      <c r="L22" s="364">
        <f>(C22)*((D22+E22)+(F22+G22)*'GWP faktorer'!$C$8+(H22+I22)*'GWP faktorer'!$C$9)</f>
        <v>0</v>
      </c>
      <c r="M22" s="4"/>
      <c r="N22" s="83">
        <f t="shared" si="2"/>
        <v>0</v>
      </c>
      <c r="U22" s="156"/>
      <c r="V22" s="156"/>
      <c r="W22" s="156"/>
    </row>
    <row r="23" spans="1:23" s="1" customFormat="1" ht="13" x14ac:dyDescent="0.3">
      <c r="A23" s="91" t="s">
        <v>136</v>
      </c>
      <c r="B23" s="96"/>
      <c r="C23" s="96"/>
      <c r="K23" s="95">
        <f t="shared" ref="K23:N23" si="3">SUM(K18:K22)</f>
        <v>0</v>
      </c>
      <c r="L23" s="95">
        <f t="shared" si="3"/>
        <v>0</v>
      </c>
      <c r="M23" s="95"/>
      <c r="N23" s="95">
        <f t="shared" si="3"/>
        <v>0</v>
      </c>
      <c r="U23" s="156"/>
      <c r="V23" s="156"/>
      <c r="W23" s="156"/>
    </row>
    <row r="24" spans="1:23" x14ac:dyDescent="0.25">
      <c r="A24" s="64"/>
      <c r="B24" s="65"/>
      <c r="C24" s="65"/>
      <c r="U24" s="156"/>
      <c r="V24" s="156"/>
      <c r="W24" s="156"/>
    </row>
    <row r="25" spans="1:23" x14ac:dyDescent="0.25">
      <c r="A25" s="12" t="s">
        <v>33</v>
      </c>
      <c r="B25" s="7"/>
      <c r="C25" s="7"/>
      <c r="U25" s="156"/>
      <c r="V25" s="156"/>
      <c r="W25" s="156"/>
    </row>
    <row r="26" spans="1:23" ht="26.25" customHeight="1" x14ac:dyDescent="0.25">
      <c r="A26" s="14" t="s">
        <v>18</v>
      </c>
      <c r="B26" s="123" t="s">
        <v>2</v>
      </c>
      <c r="C26" s="123" t="s">
        <v>2</v>
      </c>
      <c r="D26" s="375" t="s">
        <v>56</v>
      </c>
      <c r="E26" s="376"/>
      <c r="F26" s="379" t="s">
        <v>57</v>
      </c>
      <c r="G26" s="380"/>
      <c r="H26" s="381" t="s">
        <v>58</v>
      </c>
      <c r="I26" s="382"/>
      <c r="K26" s="115" t="s">
        <v>138</v>
      </c>
      <c r="L26" s="115" t="s">
        <v>138</v>
      </c>
      <c r="N26" s="44" t="s">
        <v>4</v>
      </c>
      <c r="U26" s="156"/>
      <c r="V26" s="156"/>
      <c r="W26" s="156"/>
    </row>
    <row r="27" spans="1:23" ht="13" x14ac:dyDescent="0.3">
      <c r="A27" s="14"/>
      <c r="B27" s="203" t="s">
        <v>238</v>
      </c>
      <c r="C27" s="203" t="s">
        <v>247</v>
      </c>
      <c r="D27" s="35" t="s">
        <v>149</v>
      </c>
      <c r="E27" s="36" t="s">
        <v>150</v>
      </c>
      <c r="F27" s="39" t="s">
        <v>149</v>
      </c>
      <c r="G27" s="40" t="s">
        <v>150</v>
      </c>
      <c r="H27" s="37" t="s">
        <v>149</v>
      </c>
      <c r="I27" s="38" t="s">
        <v>150</v>
      </c>
      <c r="K27" s="46" t="s">
        <v>238</v>
      </c>
      <c r="L27" s="365" t="s">
        <v>247</v>
      </c>
      <c r="N27" s="50"/>
      <c r="U27" s="156"/>
      <c r="V27" s="156"/>
      <c r="W27" s="156"/>
    </row>
    <row r="28" spans="1:23" x14ac:dyDescent="0.25">
      <c r="A28" s="26" t="s">
        <v>75</v>
      </c>
      <c r="B28" s="132">
        <f>'Inmatning Rapportering'!F176</f>
        <v>0</v>
      </c>
      <c r="C28" s="132">
        <f>'Inmatning Rapportering'!G176</f>
        <v>0</v>
      </c>
      <c r="D28" s="235">
        <v>1.6151591533502718E-2</v>
      </c>
      <c r="E28" s="235">
        <v>0.11710318493475996</v>
      </c>
      <c r="F28" s="235">
        <v>3.7928266976112103E-5</v>
      </c>
      <c r="G28" s="235">
        <v>5.9984810326575182E-5</v>
      </c>
      <c r="H28" s="235">
        <v>3.078273740619737E-6</v>
      </c>
      <c r="I28" s="235">
        <v>1.9145898296538702E-6</v>
      </c>
      <c r="J28" s="4"/>
      <c r="K28" s="82">
        <f>(B28)*((D28+E28)+(F28+G28)*'GWP faktorer'!$C$8+(H28+I28)*'GWP faktorer'!$C$9)</f>
        <v>0</v>
      </c>
      <c r="L28" s="82">
        <f>(C28)*((D28+E28)+(F28+G28)*'GWP faktorer'!$C$8+(H28+I28)*'GWP faktorer'!$C$9)</f>
        <v>0</v>
      </c>
      <c r="M28" s="4"/>
      <c r="N28" s="19">
        <f>(B28+C28)*(D28+E28)</f>
        <v>0</v>
      </c>
      <c r="U28" s="156"/>
      <c r="V28" s="156"/>
      <c r="W28" s="156"/>
    </row>
    <row r="29" spans="1:23" x14ac:dyDescent="0.25">
      <c r="A29" s="26" t="s">
        <v>76</v>
      </c>
      <c r="B29" s="132">
        <f>'Inmatning Rapportering'!F177</f>
        <v>0</v>
      </c>
      <c r="C29" s="132">
        <f>'Inmatning Rapportering'!G177</f>
        <v>0</v>
      </c>
      <c r="D29" s="235">
        <v>7.5628550977859411E-3</v>
      </c>
      <c r="E29" s="235">
        <v>5.4832639314475108E-2</v>
      </c>
      <c r="F29" s="235">
        <v>1.775961128384657E-5</v>
      </c>
      <c r="G29" s="235">
        <v>3.7046531785640471E-4</v>
      </c>
      <c r="H29" s="235">
        <v>1.4413773530203828E-6</v>
      </c>
      <c r="I29" s="235">
        <v>9.568315751030464E-7</v>
      </c>
      <c r="J29" s="4"/>
      <c r="K29" s="82">
        <f>(B29)*((D29+E29)+(F29+G29)*'GWP faktorer'!$C$8+(H29+I29)*'GWP faktorer'!$C$9)</f>
        <v>0</v>
      </c>
      <c r="L29" s="82">
        <f>(C29)*((D29+E29)+(F29+G29)*'GWP faktorer'!$C$8+(H29+I29)*'GWP faktorer'!$C$9)</f>
        <v>0</v>
      </c>
      <c r="M29" s="4"/>
      <c r="N29" s="19">
        <f t="shared" ref="N29:N30" si="4">(B29+C29)*(D29+E29)</f>
        <v>0</v>
      </c>
      <c r="U29" s="156"/>
      <c r="V29" s="156"/>
      <c r="W29" s="156"/>
    </row>
    <row r="30" spans="1:23" x14ac:dyDescent="0.25">
      <c r="A30" s="26" t="s">
        <v>156</v>
      </c>
      <c r="B30" s="132">
        <f>'Inmatning Rapportering'!F178</f>
        <v>0</v>
      </c>
      <c r="C30" s="132">
        <f>'Inmatning Rapportering'!G178</f>
        <v>0</v>
      </c>
      <c r="D30" s="235">
        <v>7.960735590289927E-4</v>
      </c>
      <c r="E30" s="235">
        <v>0</v>
      </c>
      <c r="F30" s="235">
        <v>5.879558115932744E-7</v>
      </c>
      <c r="G30" s="235">
        <v>0</v>
      </c>
      <c r="H30" s="235">
        <v>7.2856618653081559E-8</v>
      </c>
      <c r="I30" s="235">
        <v>0</v>
      </c>
      <c r="J30" s="4"/>
      <c r="K30" s="82">
        <f>(B30)*((D30+E30)+(F30+G30)*'GWP faktorer'!$C$8+(H30+I30)*'GWP faktorer'!$C$9)</f>
        <v>0</v>
      </c>
      <c r="L30" s="82">
        <f>(C30)*((D30+E30)+(F30+G30)*'GWP faktorer'!$C$8+(H30+I30)*'GWP faktorer'!$C$9)</f>
        <v>0</v>
      </c>
      <c r="M30" s="4"/>
      <c r="N30" s="19">
        <f t="shared" si="4"/>
        <v>0</v>
      </c>
      <c r="U30" s="156"/>
      <c r="V30" s="156"/>
      <c r="W30" s="156"/>
    </row>
    <row r="31" spans="1:23" x14ac:dyDescent="0.25">
      <c r="A31" s="26" t="s">
        <v>319</v>
      </c>
      <c r="B31" s="132"/>
      <c r="C31" s="132"/>
      <c r="D31" s="235">
        <v>0</v>
      </c>
      <c r="E31" s="235">
        <v>0</v>
      </c>
      <c r="F31" s="235">
        <v>0</v>
      </c>
      <c r="G31" s="235">
        <v>0</v>
      </c>
      <c r="H31" s="235">
        <v>0</v>
      </c>
      <c r="I31" s="235">
        <v>0</v>
      </c>
      <c r="J31" s="4"/>
      <c r="K31" s="82"/>
      <c r="L31" s="82"/>
      <c r="M31" s="4"/>
      <c r="N31" s="165"/>
      <c r="U31" s="156"/>
      <c r="V31" s="156"/>
      <c r="W31" s="156"/>
    </row>
    <row r="32" spans="1:23" s="1" customFormat="1" ht="13" x14ac:dyDescent="0.3">
      <c r="A32" s="93" t="s">
        <v>136</v>
      </c>
      <c r="D32" s="10"/>
      <c r="E32" s="10"/>
      <c r="F32" s="10"/>
      <c r="G32" s="10"/>
      <c r="H32" s="10"/>
      <c r="I32" s="10"/>
      <c r="J32" s="10"/>
      <c r="K32" s="95">
        <f>SUM(K28:K31)</f>
        <v>0</v>
      </c>
      <c r="L32" s="95">
        <f>SUM(L28:L31)</f>
        <v>0</v>
      </c>
      <c r="M32" s="95"/>
      <c r="N32" s="95">
        <f>SUM(N28:N31)</f>
        <v>0</v>
      </c>
    </row>
    <row r="33" spans="1:14" x14ac:dyDescent="0.25">
      <c r="A33" s="94"/>
      <c r="D33" s="4"/>
      <c r="E33" s="4"/>
      <c r="F33" s="4"/>
      <c r="G33" s="4"/>
      <c r="H33" s="4"/>
      <c r="I33" s="4"/>
      <c r="J33" s="4"/>
      <c r="K33" s="4"/>
      <c r="L33" s="4"/>
      <c r="M33" s="4"/>
      <c r="N33" s="4"/>
    </row>
  </sheetData>
  <mergeCells count="9">
    <mergeCell ref="F26:G26"/>
    <mergeCell ref="H26:I26"/>
    <mergeCell ref="D26:E26"/>
    <mergeCell ref="D1:E1"/>
    <mergeCell ref="F1:G1"/>
    <mergeCell ref="H1:I1"/>
    <mergeCell ref="D16:E16"/>
    <mergeCell ref="F16:G16"/>
    <mergeCell ref="H16:I16"/>
  </mergeCells>
  <phoneticPr fontId="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15"/>
  <sheetViews>
    <sheetView zoomScale="90" zoomScaleNormal="90" workbookViewId="0">
      <selection activeCell="K3" sqref="K3"/>
    </sheetView>
  </sheetViews>
  <sheetFormatPr defaultRowHeight="12.5" x14ac:dyDescent="0.25"/>
  <cols>
    <col min="1" max="1" width="29.54296875" customWidth="1"/>
    <col min="2" max="2" width="21.1796875" customWidth="1"/>
    <col min="3" max="3" width="14.54296875" customWidth="1"/>
    <col min="4" max="4" width="13.26953125" customWidth="1"/>
    <col min="5" max="10" width="18.7265625" customWidth="1"/>
    <col min="11" max="11" width="6.81640625" customWidth="1"/>
    <col min="12" max="12" width="22.453125" customWidth="1"/>
    <col min="13" max="13" width="6.26953125" customWidth="1"/>
    <col min="14" max="14" width="15.7265625" customWidth="1"/>
    <col min="15" max="15" width="6.54296875" customWidth="1"/>
    <col min="16" max="16" width="9.1796875"/>
    <col min="17" max="17" width="5" customWidth="1"/>
    <col min="18" max="23" width="9.1796875"/>
  </cols>
  <sheetData>
    <row r="1" spans="1:22" ht="28" x14ac:dyDescent="0.25">
      <c r="A1" s="14" t="s">
        <v>93</v>
      </c>
      <c r="B1" s="125" t="s">
        <v>2</v>
      </c>
      <c r="C1" s="125" t="s">
        <v>90</v>
      </c>
      <c r="D1" s="125" t="s">
        <v>20</v>
      </c>
      <c r="E1" s="375" t="s">
        <v>92</v>
      </c>
      <c r="F1" s="376"/>
      <c r="G1" s="379" t="s">
        <v>51</v>
      </c>
      <c r="H1" s="380"/>
      <c r="I1" s="381" t="s">
        <v>52</v>
      </c>
      <c r="J1" s="382"/>
      <c r="L1" s="115" t="s">
        <v>138</v>
      </c>
      <c r="N1" s="44" t="s">
        <v>4</v>
      </c>
    </row>
    <row r="2" spans="1:22" ht="12.75" customHeight="1" x14ac:dyDescent="0.3">
      <c r="A2" s="54"/>
      <c r="B2" s="55"/>
      <c r="C2" s="55"/>
      <c r="D2" s="55"/>
      <c r="E2" s="35" t="s">
        <v>149</v>
      </c>
      <c r="F2" s="36" t="s">
        <v>150</v>
      </c>
      <c r="G2" s="39" t="s">
        <v>149</v>
      </c>
      <c r="H2" s="40" t="s">
        <v>150</v>
      </c>
      <c r="I2" s="37" t="s">
        <v>149</v>
      </c>
      <c r="J2" s="38" t="s">
        <v>150</v>
      </c>
      <c r="L2" s="46" t="s">
        <v>46</v>
      </c>
      <c r="N2" s="50"/>
    </row>
    <row r="3" spans="1:22" ht="12.75" customHeight="1" x14ac:dyDescent="0.25">
      <c r="A3" s="17" t="s">
        <v>88</v>
      </c>
      <c r="B3" s="126">
        <f>'Inmatning Rapportering'!F73</f>
        <v>0</v>
      </c>
      <c r="C3" s="18"/>
      <c r="D3" s="18"/>
      <c r="E3" s="218">
        <v>2.1934181255112397E-2</v>
      </c>
      <c r="F3" s="218">
        <v>0.12901281209636675</v>
      </c>
      <c r="G3" s="218">
        <v>3.1102739940343367E-5</v>
      </c>
      <c r="H3" s="218">
        <v>7.1486408483506051E-6</v>
      </c>
      <c r="I3" s="218">
        <v>2.9914967144203056E-6</v>
      </c>
      <c r="J3" s="218">
        <v>6.6413050963408301E-6</v>
      </c>
      <c r="L3" s="73">
        <f>B3*((E3+F3)+(G3+H3)*'GWP faktorer'!$C$8+(I3+J3)*'GWP faktorer'!$C$9)</f>
        <v>0</v>
      </c>
      <c r="N3" s="80">
        <f>B3*(E3+F3)</f>
        <v>0</v>
      </c>
      <c r="T3" s="141"/>
      <c r="U3" s="141"/>
      <c r="V3" s="141"/>
    </row>
    <row r="4" spans="1:22" ht="12.75" customHeight="1" x14ac:dyDescent="0.25">
      <c r="A4" s="17" t="s">
        <v>89</v>
      </c>
      <c r="B4" s="18"/>
      <c r="C4" s="127">
        <f>'Inmatning Rapportering'!F74</f>
        <v>0</v>
      </c>
      <c r="D4" s="18"/>
      <c r="E4" s="218">
        <v>8.3909845743103503E-4</v>
      </c>
      <c r="F4" s="218">
        <v>5.0033727799128893E-3</v>
      </c>
      <c r="G4" s="218">
        <v>1.1976935516913976E-6</v>
      </c>
      <c r="H4" s="218">
        <v>2.7723847308509354E-7</v>
      </c>
      <c r="I4" s="218">
        <v>1.1495888315548602E-7</v>
      </c>
      <c r="J4" s="218">
        <v>2.5756298620409843E-7</v>
      </c>
      <c r="L4" s="73">
        <f>C4*((E4+F4)+(G4+H4)*'GWP faktorer'!$C$8+(I4+J4)*'GWP faktorer'!$C$9)</f>
        <v>0</v>
      </c>
      <c r="N4" s="80">
        <f>C4*(E4+F4)</f>
        <v>0</v>
      </c>
      <c r="T4" s="141"/>
      <c r="U4" s="141"/>
      <c r="V4" s="141"/>
    </row>
    <row r="5" spans="1:22" ht="12.75" customHeight="1" x14ac:dyDescent="0.25">
      <c r="A5" s="17" t="s">
        <v>87</v>
      </c>
      <c r="B5" s="18"/>
      <c r="C5" s="18"/>
      <c r="D5" s="126">
        <f>'Inmatning Rapportering'!F75</f>
        <v>0</v>
      </c>
      <c r="E5" s="218">
        <v>0.44048921421393311</v>
      </c>
      <c r="F5" s="218">
        <v>2.6432144942303615</v>
      </c>
      <c r="G5" s="218">
        <v>6.3066092751016233E-4</v>
      </c>
      <c r="H5" s="218">
        <v>1.464613537010072E-4</v>
      </c>
      <c r="I5" s="218">
        <v>6.0475413435642403E-5</v>
      </c>
      <c r="J5" s="218">
        <v>1.3606705881383092E-4</v>
      </c>
      <c r="L5" s="73">
        <f>D5*((E5+F5)+(G5+H5)*'GWP faktorer'!$C$8+(I5+J5)*'GWP faktorer'!$C$9)</f>
        <v>0</v>
      </c>
      <c r="N5" s="80">
        <f>D5*(E5+F5)</f>
        <v>0</v>
      </c>
      <c r="T5" s="141"/>
      <c r="U5" s="141"/>
      <c r="V5" s="141"/>
    </row>
    <row r="6" spans="1:22" s="1" customFormat="1" ht="12.75" customHeight="1" x14ac:dyDescent="0.3">
      <c r="B6" s="98"/>
      <c r="C6" s="98"/>
      <c r="D6" s="2" t="s">
        <v>136</v>
      </c>
      <c r="L6" s="95">
        <f t="shared" ref="L6:N6" si="0">SUM(L3:L5)</f>
        <v>0</v>
      </c>
      <c r="M6" s="95"/>
      <c r="N6" s="95">
        <f t="shared" si="0"/>
        <v>0</v>
      </c>
      <c r="T6" s="141"/>
      <c r="U6" s="141"/>
      <c r="V6" s="141"/>
    </row>
    <row r="7" spans="1:22" ht="12.75" customHeight="1" x14ac:dyDescent="0.25">
      <c r="B7" s="9"/>
      <c r="C7" s="9"/>
      <c r="D7" s="56"/>
      <c r="T7" s="141"/>
      <c r="U7" s="141"/>
      <c r="V7" s="141"/>
    </row>
    <row r="8" spans="1:22" ht="12.75" customHeight="1" x14ac:dyDescent="0.3">
      <c r="B8" s="6"/>
      <c r="C8" s="1"/>
      <c r="D8" s="1"/>
      <c r="T8" s="141"/>
      <c r="U8" s="141"/>
      <c r="V8" s="141"/>
    </row>
    <row r="9" spans="1:22" ht="35.25" customHeight="1" x14ac:dyDescent="0.25">
      <c r="A9" s="14" t="s">
        <v>94</v>
      </c>
      <c r="B9" s="125" t="s">
        <v>2</v>
      </c>
      <c r="C9" s="125" t="s">
        <v>90</v>
      </c>
      <c r="D9" s="125" t="s">
        <v>20</v>
      </c>
      <c r="E9" s="375" t="s">
        <v>92</v>
      </c>
      <c r="F9" s="376"/>
      <c r="G9" s="379" t="s">
        <v>51</v>
      </c>
      <c r="H9" s="380"/>
      <c r="I9" s="381" t="s">
        <v>52</v>
      </c>
      <c r="J9" s="382"/>
      <c r="L9" s="69" t="s">
        <v>138</v>
      </c>
      <c r="N9" s="44" t="s">
        <v>4</v>
      </c>
      <c r="T9" s="141"/>
      <c r="U9" s="141"/>
      <c r="V9" s="141"/>
    </row>
    <row r="10" spans="1:22" ht="12.75" customHeight="1" x14ac:dyDescent="0.3">
      <c r="A10" s="54"/>
      <c r="B10" s="55"/>
      <c r="C10" s="55"/>
      <c r="D10" s="55"/>
      <c r="E10" s="35" t="s">
        <v>149</v>
      </c>
      <c r="F10" s="36" t="s">
        <v>150</v>
      </c>
      <c r="G10" s="39" t="s">
        <v>149</v>
      </c>
      <c r="H10" s="40" t="s">
        <v>150</v>
      </c>
      <c r="I10" s="37" t="s">
        <v>149</v>
      </c>
      <c r="J10" s="38" t="s">
        <v>150</v>
      </c>
      <c r="L10" s="46" t="s">
        <v>46</v>
      </c>
      <c r="N10" s="50"/>
      <c r="T10" s="141"/>
      <c r="U10" s="141"/>
      <c r="V10" s="141"/>
    </row>
    <row r="11" spans="1:22" ht="12.75" customHeight="1" x14ac:dyDescent="0.25">
      <c r="A11" s="17" t="s">
        <v>88</v>
      </c>
      <c r="B11" s="126">
        <f>'Inmatning Rapportering'!F76</f>
        <v>0</v>
      </c>
      <c r="C11" s="18"/>
      <c r="D11" s="18"/>
      <c r="E11" s="218">
        <v>1.221772453688536E-2</v>
      </c>
      <c r="F11" s="218">
        <v>7.3303302899890385E-2</v>
      </c>
      <c r="G11" s="218">
        <v>2.000801301493182E-5</v>
      </c>
      <c r="H11" s="218">
        <v>2.4480955997581488E-6</v>
      </c>
      <c r="I11" s="218">
        <v>2.0380519629218811E-6</v>
      </c>
      <c r="J11" s="218">
        <v>1.4886917369253838E-6</v>
      </c>
      <c r="L11" s="73">
        <f>B11*((E11+F11)+(G11+H11)*'GWP faktorer'!$C$8+(I11+J11)*'GWP faktorer'!$C$9)</f>
        <v>0</v>
      </c>
      <c r="N11" s="80">
        <f>B11*(E11+F11)</f>
        <v>0</v>
      </c>
      <c r="T11" s="141"/>
      <c r="U11" s="141"/>
      <c r="V11" s="141"/>
    </row>
    <row r="12" spans="1:22" ht="12.75" customHeight="1" x14ac:dyDescent="0.25">
      <c r="A12" s="17" t="s">
        <v>89</v>
      </c>
      <c r="B12" s="18"/>
      <c r="C12" s="127">
        <f>'Inmatning Rapportering'!F77</f>
        <v>0</v>
      </c>
      <c r="D12" s="18"/>
      <c r="E12" s="218">
        <v>4.3225127586828604E-4</v>
      </c>
      <c r="F12" s="218">
        <v>3.1228703021126767E-3</v>
      </c>
      <c r="G12" s="218">
        <v>7.8720435363607587E-7</v>
      </c>
      <c r="H12" s="218">
        <v>1.0429386866316603E-7</v>
      </c>
      <c r="I12" s="218">
        <v>7.8748653442526591E-8</v>
      </c>
      <c r="J12" s="218">
        <v>6.3421306139423232E-8</v>
      </c>
      <c r="L12" s="73">
        <f>C12*((E12+F12)+(G12+H12)*'GWP faktorer'!$C$8+(I12+J12)*'GWP faktorer'!$C$9)</f>
        <v>0</v>
      </c>
      <c r="N12" s="80">
        <f>C12*(E12+F12)</f>
        <v>0</v>
      </c>
      <c r="T12" s="141"/>
      <c r="U12" s="141"/>
      <c r="V12" s="141"/>
    </row>
    <row r="13" spans="1:22" ht="12.75" customHeight="1" x14ac:dyDescent="0.25">
      <c r="A13" s="17" t="s">
        <v>87</v>
      </c>
      <c r="B13" s="18"/>
      <c r="C13" s="18"/>
      <c r="D13" s="126">
        <f>'Inmatning Rapportering'!F78</f>
        <v>0</v>
      </c>
      <c r="E13" s="218">
        <v>0.16882050766155232</v>
      </c>
      <c r="F13" s="218">
        <v>1.2241651584281694</v>
      </c>
      <c r="G13" s="218">
        <v>3.0812472182535779E-4</v>
      </c>
      <c r="H13" s="218">
        <v>4.0883196515961085E-5</v>
      </c>
      <c r="I13" s="218">
        <v>3.0812547423959586E-5</v>
      </c>
      <c r="J13" s="218">
        <v>2.4861152006653912E-5</v>
      </c>
      <c r="L13" s="73">
        <f>D13*((E13+F13)+(G13+H13)*'GWP faktorer'!$C$8+(I13+J13)*'GWP faktorer'!$C$9)</f>
        <v>0</v>
      </c>
      <c r="N13" s="80">
        <f>D13*(E13+F13)</f>
        <v>0</v>
      </c>
      <c r="T13" s="141"/>
      <c r="U13" s="141"/>
      <c r="V13" s="141"/>
    </row>
    <row r="14" spans="1:22" s="1" customFormat="1" ht="12.75" customHeight="1" x14ac:dyDescent="0.3">
      <c r="A14" s="99"/>
      <c r="B14" s="98"/>
      <c r="C14" s="98"/>
      <c r="D14" s="2" t="s">
        <v>136</v>
      </c>
      <c r="L14" s="95">
        <f t="shared" ref="L14:N14" si="1">SUM(L11:L13)</f>
        <v>0</v>
      </c>
      <c r="M14" s="95"/>
      <c r="N14" s="95">
        <f t="shared" si="1"/>
        <v>0</v>
      </c>
    </row>
    <row r="15" spans="1:22" ht="12.75" customHeight="1" x14ac:dyDescent="0.3">
      <c r="B15" s="6"/>
      <c r="C15" s="1"/>
      <c r="D15" s="1"/>
    </row>
  </sheetData>
  <mergeCells count="6">
    <mergeCell ref="E1:F1"/>
    <mergeCell ref="G1:H1"/>
    <mergeCell ref="I1:J1"/>
    <mergeCell ref="E9:F9"/>
    <mergeCell ref="G9:H9"/>
    <mergeCell ref="I9: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U31"/>
  <sheetViews>
    <sheetView zoomScale="90" zoomScaleNormal="90" workbookViewId="0">
      <selection activeCell="K3" sqref="K3"/>
    </sheetView>
  </sheetViews>
  <sheetFormatPr defaultColWidth="9.1796875" defaultRowHeight="12.5" x14ac:dyDescent="0.25"/>
  <cols>
    <col min="1" max="1" width="36.81640625" customWidth="1"/>
    <col min="2" max="2" width="15" customWidth="1"/>
    <col min="3" max="3" width="13.7265625" customWidth="1"/>
    <col min="4" max="4" width="15.1796875" customWidth="1"/>
    <col min="5" max="15" width="13.7265625" customWidth="1"/>
    <col min="16" max="16" width="14.26953125" customWidth="1"/>
    <col min="17" max="17" width="13.7265625" customWidth="1"/>
    <col min="18" max="18" width="8.7265625" customWidth="1"/>
    <col min="19" max="19" width="12.7265625" customWidth="1"/>
    <col min="20" max="20" width="14.81640625" customWidth="1"/>
    <col min="21" max="21" width="13.1796875" customWidth="1"/>
  </cols>
  <sheetData>
    <row r="1" spans="1:21" ht="36.65" customHeight="1" x14ac:dyDescent="0.25">
      <c r="A1" s="61" t="s">
        <v>77</v>
      </c>
      <c r="B1" s="22"/>
      <c r="C1" s="384" t="s">
        <v>139</v>
      </c>
      <c r="D1" s="385"/>
      <c r="E1" s="385"/>
      <c r="F1" s="385"/>
      <c r="G1" s="386"/>
      <c r="H1" s="379" t="s">
        <v>140</v>
      </c>
      <c r="I1" s="387"/>
      <c r="J1" s="387"/>
      <c r="K1" s="387"/>
      <c r="L1" s="380"/>
      <c r="M1" s="381" t="s">
        <v>141</v>
      </c>
      <c r="N1" s="388"/>
      <c r="O1" s="388"/>
      <c r="P1" s="388"/>
      <c r="Q1" s="382"/>
    </row>
    <row r="2" spans="1:21" ht="72" customHeight="1" x14ac:dyDescent="0.25">
      <c r="A2" s="74" t="s">
        <v>120</v>
      </c>
      <c r="B2" s="22"/>
      <c r="C2" s="142" t="s">
        <v>154</v>
      </c>
      <c r="D2" s="35" t="s">
        <v>117</v>
      </c>
      <c r="E2" s="35" t="s">
        <v>116</v>
      </c>
      <c r="F2" s="35" t="s">
        <v>114</v>
      </c>
      <c r="G2" s="35" t="s">
        <v>115</v>
      </c>
      <c r="H2" s="39" t="s">
        <v>154</v>
      </c>
      <c r="I2" s="39" t="s">
        <v>117</v>
      </c>
      <c r="J2" s="39" t="s">
        <v>116</v>
      </c>
      <c r="K2" s="39" t="s">
        <v>114</v>
      </c>
      <c r="L2" s="39" t="s">
        <v>115</v>
      </c>
      <c r="M2" s="37" t="s">
        <v>154</v>
      </c>
      <c r="N2" s="37" t="s">
        <v>117</v>
      </c>
      <c r="O2" s="37" t="s">
        <v>116</v>
      </c>
      <c r="P2" s="37" t="s">
        <v>114</v>
      </c>
      <c r="Q2" s="37" t="s">
        <v>115</v>
      </c>
    </row>
    <row r="3" spans="1:21" ht="13" customHeight="1" x14ac:dyDescent="0.25">
      <c r="A3" s="62" t="s">
        <v>67</v>
      </c>
      <c r="B3" s="22"/>
      <c r="C3" s="221">
        <v>3.8704958838489402E-4</v>
      </c>
      <c r="D3" s="224">
        <v>1.7369409312868866E-3</v>
      </c>
      <c r="E3" s="224">
        <v>4.1508642843526011E-3</v>
      </c>
      <c r="F3" s="224">
        <v>7.2247155550623499E-3</v>
      </c>
      <c r="G3" s="224">
        <v>3.8529754391480507E-2</v>
      </c>
      <c r="H3" s="224"/>
      <c r="I3" s="224">
        <v>9.4768055008704884E-7</v>
      </c>
      <c r="J3" s="224">
        <v>3.0657025992634263E-6</v>
      </c>
      <c r="K3" s="224">
        <v>1.2494838184180287E-5</v>
      </c>
      <c r="L3" s="224">
        <v>7.6047149226543976E-5</v>
      </c>
      <c r="M3" s="224"/>
      <c r="N3" s="224">
        <v>5.2023214954842573E-7</v>
      </c>
      <c r="O3" s="224">
        <v>3.7988692478952164E-7</v>
      </c>
      <c r="P3" s="224">
        <v>2.4994812688641581E-7</v>
      </c>
      <c r="Q3" s="224">
        <v>1.3631436976329326E-6</v>
      </c>
    </row>
    <row r="4" spans="1:21" ht="13" customHeight="1" x14ac:dyDescent="0.25">
      <c r="A4" s="62" t="s">
        <v>84</v>
      </c>
      <c r="B4" s="22"/>
      <c r="C4" s="221">
        <v>4.7517382592223551E-4</v>
      </c>
      <c r="D4" s="224">
        <v>2.132411175437728E-3</v>
      </c>
      <c r="E4" s="224">
        <v>5.0959415074183978E-3</v>
      </c>
      <c r="F4" s="224">
        <v>8.869653487617167E-3</v>
      </c>
      <c r="G4" s="224">
        <v>4.7302287240356081E-2</v>
      </c>
      <c r="H4" s="224"/>
      <c r="I4" s="224">
        <v>1.1634503853008793E-6</v>
      </c>
      <c r="J4" s="224">
        <v>3.7637080026632544E-6</v>
      </c>
      <c r="K4" s="224">
        <v>1.5339688356294105E-5</v>
      </c>
      <c r="L4" s="224">
        <v>9.3361718841363824E-5</v>
      </c>
      <c r="M4" s="224"/>
      <c r="N4" s="224">
        <v>6.3867966350309103E-7</v>
      </c>
      <c r="O4" s="224">
        <v>4.6638035251070335E-7</v>
      </c>
      <c r="P4" s="224">
        <v>3.0685682480718005E-7</v>
      </c>
      <c r="Q4" s="224">
        <v>1.6735070273266914E-6</v>
      </c>
    </row>
    <row r="5" spans="1:21" ht="13" customHeight="1" x14ac:dyDescent="0.25">
      <c r="A5" s="62" t="s">
        <v>85</v>
      </c>
      <c r="B5" s="22"/>
      <c r="C5" s="221">
        <v>4.6453716070903039E-4</v>
      </c>
      <c r="D5" s="224">
        <v>2.0846776039894128E-3</v>
      </c>
      <c r="E5" s="224">
        <v>4.9818699386503067E-3</v>
      </c>
      <c r="F5" s="224">
        <v>8.6711081773366283E-3</v>
      </c>
      <c r="G5" s="224">
        <v>4.6243435582822089E-2</v>
      </c>
      <c r="H5" s="224"/>
      <c r="I5" s="224">
        <v>1.1374067954280541E-6</v>
      </c>
      <c r="J5" s="224">
        <v>3.6794581980640813E-6</v>
      </c>
      <c r="K5" s="224">
        <v>1.4996312689075636E-5</v>
      </c>
      <c r="L5" s="224">
        <v>9.1271836585922662E-5</v>
      </c>
      <c r="M5" s="224"/>
      <c r="N5" s="224">
        <v>6.2438295482815524E-7</v>
      </c>
      <c r="O5" s="224">
        <v>4.559405273329488E-7</v>
      </c>
      <c r="P5" s="224">
        <v>2.9998789993000202E-7</v>
      </c>
      <c r="Q5" s="224">
        <v>1.6360459278078529E-6</v>
      </c>
    </row>
    <row r="6" spans="1:21" ht="13" customHeight="1" x14ac:dyDescent="0.25">
      <c r="A6" s="62" t="s">
        <v>86</v>
      </c>
      <c r="B6" s="22"/>
      <c r="C6" s="221">
        <v>8.352035869796157E-4</v>
      </c>
      <c r="D6" s="224">
        <v>3.7480967289904516E-3</v>
      </c>
      <c r="E6" s="224">
        <v>8.9570350761085382E-3</v>
      </c>
      <c r="F6" s="224">
        <v>1.5590013599226456E-2</v>
      </c>
      <c r="G6" s="224">
        <v>8.3142289874255468E-2</v>
      </c>
      <c r="H6" s="224"/>
      <c r="I6" s="224">
        <v>2.0449736118991047E-6</v>
      </c>
      <c r="J6" s="224">
        <v>6.6153947306909921E-6</v>
      </c>
      <c r="K6" s="224">
        <v>2.6962265258320416E-5</v>
      </c>
      <c r="L6" s="224">
        <v>1.6410003710021394E-4</v>
      </c>
      <c r="M6" s="224"/>
      <c r="N6" s="224">
        <v>1.1225945470658429E-6</v>
      </c>
      <c r="O6" s="224">
        <v>8.1974747358560174E-7</v>
      </c>
      <c r="P6" s="224">
        <v>5.3935614039918747E-7</v>
      </c>
      <c r="Q6" s="224">
        <v>2.941490031245092E-6</v>
      </c>
    </row>
    <row r="7" spans="1:21" ht="13" customHeight="1" x14ac:dyDescent="0.25">
      <c r="A7" s="62" t="s">
        <v>68</v>
      </c>
      <c r="B7" s="22"/>
      <c r="C7" s="221">
        <v>4.375530975180464E-4</v>
      </c>
      <c r="D7" s="224">
        <v>1.9635827229835113E-3</v>
      </c>
      <c r="E7" s="224">
        <v>4.6924827709399364E-3</v>
      </c>
      <c r="F7" s="224">
        <v>8.1674203116856234E-3</v>
      </c>
      <c r="G7" s="224">
        <v>4.3557244049661471E-2</v>
      </c>
      <c r="H7" s="224"/>
      <c r="I7" s="224">
        <v>1.0713370394695862E-6</v>
      </c>
      <c r="J7" s="224">
        <v>3.4657256037252295E-6</v>
      </c>
      <c r="K7" s="224">
        <v>1.4125205954328881E-5</v>
      </c>
      <c r="L7" s="224">
        <v>8.5970032523073175E-5</v>
      </c>
      <c r="M7" s="224"/>
      <c r="N7" s="224">
        <v>5.8811375930730543E-7</v>
      </c>
      <c r="O7" s="224">
        <v>4.2945582591077538E-7</v>
      </c>
      <c r="P7" s="224">
        <v>2.825621843297982E-7</v>
      </c>
      <c r="Q7" s="224">
        <v>1.5410111912284657E-6</v>
      </c>
    </row>
    <row r="8" spans="1:21" ht="13" customHeight="1" x14ac:dyDescent="0.25">
      <c r="A8" s="62" t="s">
        <v>82</v>
      </c>
      <c r="B8" s="22"/>
      <c r="C8" s="221">
        <v>2.4243542435424355E-4</v>
      </c>
      <c r="D8" s="224">
        <v>1.0879639828890362E-3</v>
      </c>
      <c r="E8" s="224">
        <v>2.5999679999999998E-3</v>
      </c>
      <c r="F8" s="224">
        <v>4.5253296579880935E-3</v>
      </c>
      <c r="G8" s="224">
        <v>2.41338E-2</v>
      </c>
      <c r="H8" s="224"/>
      <c r="I8" s="224">
        <v>5.9359664292975505E-7</v>
      </c>
      <c r="J8" s="224">
        <v>1.9202575920510748E-6</v>
      </c>
      <c r="K8" s="224">
        <v>7.8263651178645171E-6</v>
      </c>
      <c r="L8" s="224">
        <v>4.7633490505960254E-5</v>
      </c>
      <c r="M8" s="224"/>
      <c r="N8" s="224">
        <v>3.2585670085527275E-7</v>
      </c>
      <c r="O8" s="224">
        <v>2.3794896204977007E-7</v>
      </c>
      <c r="P8" s="224">
        <v>1.5655947461697781E-7</v>
      </c>
      <c r="Q8" s="224">
        <v>8.5382940767480884E-7</v>
      </c>
    </row>
    <row r="9" spans="1:21" ht="13" customHeight="1" x14ac:dyDescent="0.25">
      <c r="A9" s="62" t="s">
        <v>79</v>
      </c>
      <c r="B9" s="22"/>
      <c r="C9" s="221">
        <v>1.8000000000000001E-4</v>
      </c>
      <c r="D9" s="224">
        <v>8.0777599825459948E-4</v>
      </c>
      <c r="E9" s="224">
        <v>1.9303872000000001E-3</v>
      </c>
      <c r="F9" s="224">
        <v>3.3599022940130779E-3</v>
      </c>
      <c r="G9" s="224">
        <v>1.791852E-2</v>
      </c>
      <c r="H9" s="224"/>
      <c r="I9" s="224">
        <v>4.4072517872318803E-7</v>
      </c>
      <c r="J9" s="224">
        <v>1.4257254998516199E-6</v>
      </c>
      <c r="K9" s="224">
        <v>5.8108080738117374E-6</v>
      </c>
      <c r="L9" s="224">
        <v>3.536623541675405E-5</v>
      </c>
      <c r="M9" s="224"/>
      <c r="N9" s="224">
        <v>2.4193744090898333E-7</v>
      </c>
      <c r="O9" s="224">
        <v>1.7666895538489778E-7</v>
      </c>
      <c r="P9" s="224">
        <v>1.1624004827726299E-7</v>
      </c>
      <c r="Q9" s="224">
        <v>6.3393909446540598E-7</v>
      </c>
    </row>
    <row r="10" spans="1:21" ht="13" customHeight="1" x14ac:dyDescent="0.25">
      <c r="A10" s="62" t="s">
        <v>80</v>
      </c>
      <c r="B10" s="22"/>
      <c r="C10" s="221">
        <v>1.7103321033210331E-4</v>
      </c>
      <c r="D10" s="224">
        <v>7.67536234503909E-4</v>
      </c>
      <c r="E10" s="224">
        <v>1.834224E-3</v>
      </c>
      <c r="F10" s="224">
        <v>3.1925270874847509E-3</v>
      </c>
      <c r="G10" s="224">
        <v>1.70259E-2</v>
      </c>
      <c r="H10" s="224"/>
      <c r="I10" s="224">
        <v>4.1877023439564913E-7</v>
      </c>
      <c r="J10" s="224">
        <v>1.3547022738442513E-6</v>
      </c>
      <c r="K10" s="224">
        <v>5.5213397749318163E-6</v>
      </c>
      <c r="L10" s="224">
        <v>3.3604448781602096E-5</v>
      </c>
      <c r="M10" s="224"/>
      <c r="N10" s="224">
        <v>2.2988520676776094E-7</v>
      </c>
      <c r="O10" s="224">
        <v>1.6786810336387888E-7</v>
      </c>
      <c r="P10" s="224">
        <v>1.1044949236677203E-7</v>
      </c>
      <c r="Q10" s="224">
        <v>6.0235910267469385E-7</v>
      </c>
    </row>
    <row r="11" spans="1:21" ht="13" customHeight="1" x14ac:dyDescent="0.25">
      <c r="A11" s="62" t="s">
        <v>81</v>
      </c>
      <c r="B11" s="22"/>
      <c r="C11" s="221">
        <v>3.4339483394833954E-4</v>
      </c>
      <c r="D11" s="224">
        <v>1.541033915489402E-3</v>
      </c>
      <c r="E11" s="224">
        <v>3.6826944000000004E-3</v>
      </c>
      <c r="F11" s="224">
        <v>6.4098505018625879E-3</v>
      </c>
      <c r="G11" s="224">
        <v>3.4184040000000006E-2</v>
      </c>
      <c r="H11" s="224"/>
      <c r="I11" s="224">
        <v>8.4079305313611889E-7</v>
      </c>
      <c r="J11" s="224">
        <v>2.7199265070970019E-6</v>
      </c>
      <c r="K11" s="224">
        <v>1.1085563742290289E-5</v>
      </c>
      <c r="L11" s="224">
        <v>6.7469902990634117E-5</v>
      </c>
      <c r="M11" s="224"/>
      <c r="N11" s="224">
        <v>4.6155592970459188E-7</v>
      </c>
      <c r="O11" s="224">
        <v>3.3704003665679764E-7</v>
      </c>
      <c r="P11" s="224">
        <v>2.2175684486843163E-7</v>
      </c>
      <c r="Q11" s="224">
        <v>1.2093967226517156E-6</v>
      </c>
    </row>
    <row r="12" spans="1:21" ht="13" customHeight="1" x14ac:dyDescent="0.25">
      <c r="A12" s="62"/>
      <c r="C12" s="100"/>
      <c r="D12" s="103"/>
      <c r="E12" s="103"/>
      <c r="F12" s="103"/>
      <c r="G12" s="103"/>
      <c r="H12" s="103"/>
      <c r="I12" s="103"/>
      <c r="J12" s="103"/>
      <c r="K12" s="103"/>
      <c r="L12" s="103"/>
      <c r="M12" s="103"/>
      <c r="N12" s="103"/>
      <c r="O12" s="103"/>
      <c r="P12" s="103"/>
      <c r="Q12" s="103"/>
    </row>
    <row r="13" spans="1:21" ht="13" customHeight="1" x14ac:dyDescent="0.25">
      <c r="A13" s="161" t="s">
        <v>219</v>
      </c>
      <c r="B13" s="157">
        <v>9.0999999999999998E-2</v>
      </c>
      <c r="D13" s="103"/>
      <c r="E13" s="103"/>
      <c r="F13" s="103"/>
      <c r="G13" s="103"/>
      <c r="H13" s="103"/>
      <c r="I13" s="103"/>
      <c r="J13" s="103"/>
      <c r="K13" s="103"/>
      <c r="L13" s="103"/>
      <c r="M13" s="103"/>
      <c r="N13" s="103"/>
      <c r="O13" s="103"/>
      <c r="P13" s="103"/>
      <c r="Q13" s="103"/>
    </row>
    <row r="14" spans="1:21" ht="13.5" customHeight="1" x14ac:dyDescent="0.25"/>
    <row r="15" spans="1:21" ht="13" x14ac:dyDescent="0.3">
      <c r="D15" s="143" t="s">
        <v>154</v>
      </c>
      <c r="H15" s="77" t="s">
        <v>217</v>
      </c>
      <c r="L15" s="76" t="s">
        <v>116</v>
      </c>
      <c r="P15" s="75" t="s">
        <v>114</v>
      </c>
      <c r="T15" s="78" t="s">
        <v>118</v>
      </c>
    </row>
    <row r="16" spans="1:21" ht="28" x14ac:dyDescent="0.25">
      <c r="A16" s="61" t="s">
        <v>77</v>
      </c>
      <c r="C16" s="125" t="s">
        <v>78</v>
      </c>
      <c r="D16" s="114" t="s">
        <v>138</v>
      </c>
      <c r="E16" s="44" t="s">
        <v>4</v>
      </c>
      <c r="G16" s="125" t="s">
        <v>78</v>
      </c>
      <c r="H16" s="114" t="s">
        <v>138</v>
      </c>
      <c r="I16" s="44" t="s">
        <v>4</v>
      </c>
      <c r="J16" s="129"/>
      <c r="K16" s="125" t="s">
        <v>78</v>
      </c>
      <c r="L16" s="114" t="s">
        <v>138</v>
      </c>
      <c r="M16" s="44" t="s">
        <v>4</v>
      </c>
      <c r="N16" s="84"/>
      <c r="O16" s="125" t="s">
        <v>78</v>
      </c>
      <c r="P16" s="114" t="s">
        <v>138</v>
      </c>
      <c r="Q16" s="44" t="s">
        <v>4</v>
      </c>
      <c r="R16" s="84"/>
      <c r="S16" s="125" t="s">
        <v>78</v>
      </c>
      <c r="T16" s="114" t="s">
        <v>138</v>
      </c>
      <c r="U16" s="44" t="s">
        <v>4</v>
      </c>
    </row>
    <row r="17" spans="1:21" ht="13" x14ac:dyDescent="0.25">
      <c r="C17" s="125"/>
      <c r="D17" s="69" t="s">
        <v>46</v>
      </c>
      <c r="E17" s="142"/>
      <c r="G17" s="125"/>
      <c r="H17" s="69" t="s">
        <v>46</v>
      </c>
      <c r="I17" s="142"/>
      <c r="J17" s="47"/>
      <c r="K17" s="125"/>
      <c r="L17" s="69" t="s">
        <v>46</v>
      </c>
      <c r="M17" s="142"/>
      <c r="N17" s="12"/>
      <c r="O17" s="125"/>
      <c r="P17" s="69" t="s">
        <v>46</v>
      </c>
      <c r="Q17" s="142"/>
      <c r="R17" s="12"/>
      <c r="S17" s="125"/>
      <c r="T17" s="69" t="s">
        <v>46</v>
      </c>
      <c r="U17" s="142"/>
    </row>
    <row r="18" spans="1:21" x14ac:dyDescent="0.25">
      <c r="A18" s="22" t="s">
        <v>67</v>
      </c>
      <c r="C18" s="124">
        <f>'Inmatning Rapportering'!F81</f>
        <v>0</v>
      </c>
      <c r="D18" s="73">
        <f>E18</f>
        <v>0</v>
      </c>
      <c r="E18" s="144">
        <f>C3*C18*1</f>
        <v>0</v>
      </c>
      <c r="G18" s="124">
        <f>'Inmatning Rapportering'!F90</f>
        <v>0</v>
      </c>
      <c r="H18" s="73">
        <f>G18*(D3*'GWP faktorer'!$C$7+Spårtrafik!I3*'GWP faktorer'!$C$8+Spårtrafik!N3*'GWP faktorer'!$C$9)</f>
        <v>0</v>
      </c>
      <c r="I18" s="144">
        <f t="shared" ref="I18:I26" si="0">G18*D3*1</f>
        <v>0</v>
      </c>
      <c r="J18" s="86"/>
      <c r="K18" s="124">
        <f>'Inmatning Rapportering'!F99</f>
        <v>0</v>
      </c>
      <c r="L18" s="73">
        <f>K18*(E3*'GWP faktorer'!$C$7+Spårtrafik!J3*'GWP faktorer'!$C$8+Spårtrafik!O3*'GWP faktorer'!$C$9)</f>
        <v>0</v>
      </c>
      <c r="M18" s="144">
        <f t="shared" ref="M18:M26" si="1">K18*E3*1</f>
        <v>0</v>
      </c>
      <c r="N18" s="86"/>
      <c r="O18" s="145">
        <f>'Inmatning Rapportering'!F108</f>
        <v>0</v>
      </c>
      <c r="P18" s="73">
        <f>O18*(F3*'GWP faktorer'!$C$7+Spårtrafik!K3*'GWP faktorer'!$C$8+Spårtrafik!P3*'GWP faktorer'!$C$9)</f>
        <v>0</v>
      </c>
      <c r="Q18" s="144">
        <f>O18*F3*1</f>
        <v>0</v>
      </c>
      <c r="R18" s="86"/>
      <c r="S18" s="145">
        <f>'Inmatning Rapportering'!F117</f>
        <v>0</v>
      </c>
      <c r="T18" s="73">
        <f>S18*(G3*'GWP faktorer'!$C$7+Spårtrafik!L3*'GWP faktorer'!$C$8+Spårtrafik!Q3*'GWP faktorer'!$C$9)</f>
        <v>0</v>
      </c>
      <c r="U18" s="144">
        <f t="shared" ref="U18:U26" si="2">S18*G3*1</f>
        <v>0</v>
      </c>
    </row>
    <row r="19" spans="1:21" x14ac:dyDescent="0.25">
      <c r="A19" s="22" t="s">
        <v>84</v>
      </c>
      <c r="C19" s="124">
        <f>'Inmatning Rapportering'!F82</f>
        <v>0</v>
      </c>
      <c r="D19" s="73">
        <f>E19</f>
        <v>0</v>
      </c>
      <c r="E19" s="144">
        <f t="shared" ref="E19:E25" si="3">C4*C19*1</f>
        <v>0</v>
      </c>
      <c r="G19" s="124">
        <f>'Inmatning Rapportering'!F91</f>
        <v>0</v>
      </c>
      <c r="H19" s="73">
        <f>G19*(D4*'GWP faktorer'!$C$7+Spårtrafik!I4*'GWP faktorer'!$C$8+Spårtrafik!N4*'GWP faktorer'!$C$9)</f>
        <v>0</v>
      </c>
      <c r="I19" s="144">
        <f t="shared" si="0"/>
        <v>0</v>
      </c>
      <c r="J19" s="86"/>
      <c r="K19" s="124">
        <f>'Inmatning Rapportering'!F100</f>
        <v>0</v>
      </c>
      <c r="L19" s="73">
        <f>K19*(E4*'GWP faktorer'!$C$7+Spårtrafik!J4*'GWP faktorer'!$C$8+Spårtrafik!O4*'GWP faktorer'!$C$9)</f>
        <v>0</v>
      </c>
      <c r="M19" s="144">
        <f t="shared" si="1"/>
        <v>0</v>
      </c>
      <c r="N19" s="86"/>
      <c r="O19" s="145">
        <f>'Inmatning Rapportering'!F109</f>
        <v>0</v>
      </c>
      <c r="P19" s="73">
        <f>O19*(F4*'GWP faktorer'!$C$7+Spårtrafik!K4*'GWP faktorer'!$C$8+Spårtrafik!P4*'GWP faktorer'!$C$9)</f>
        <v>0</v>
      </c>
      <c r="Q19" s="144">
        <f t="shared" ref="Q19:Q26" si="4">O19*F4*1</f>
        <v>0</v>
      </c>
      <c r="R19" s="86"/>
      <c r="S19" s="145">
        <f>'Inmatning Rapportering'!F118</f>
        <v>0</v>
      </c>
      <c r="T19" s="73">
        <f>S19*(G4*'GWP faktorer'!$C$7+Spårtrafik!L4*'GWP faktorer'!$C$8+Spårtrafik!Q4*'GWP faktorer'!$C$9)</f>
        <v>0</v>
      </c>
      <c r="U19" s="144">
        <f t="shared" si="2"/>
        <v>0</v>
      </c>
    </row>
    <row r="20" spans="1:21" x14ac:dyDescent="0.25">
      <c r="A20" s="22" t="s">
        <v>85</v>
      </c>
      <c r="C20" s="124">
        <f>'Inmatning Rapportering'!F83</f>
        <v>0</v>
      </c>
      <c r="D20" s="73">
        <f t="shared" ref="D20:D25" si="5">E20</f>
        <v>0</v>
      </c>
      <c r="E20" s="144">
        <f t="shared" si="3"/>
        <v>0</v>
      </c>
      <c r="G20" s="124">
        <f>'Inmatning Rapportering'!F92</f>
        <v>0</v>
      </c>
      <c r="H20" s="73">
        <f>G20*(D5*'GWP faktorer'!$C$7+Spårtrafik!I5*'GWP faktorer'!$C$8+Spårtrafik!N5*'GWP faktorer'!$C$9)</f>
        <v>0</v>
      </c>
      <c r="I20" s="144">
        <f t="shared" si="0"/>
        <v>0</v>
      </c>
      <c r="J20" s="86"/>
      <c r="K20" s="124">
        <f>'Inmatning Rapportering'!F101</f>
        <v>0</v>
      </c>
      <c r="L20" s="73">
        <f>K20*(E5*'GWP faktorer'!$C$7+Spårtrafik!J5*'GWP faktorer'!$C$8+Spårtrafik!O5*'GWP faktorer'!$C$9)</f>
        <v>0</v>
      </c>
      <c r="M20" s="144">
        <f t="shared" si="1"/>
        <v>0</v>
      </c>
      <c r="N20" s="86"/>
      <c r="O20" s="145">
        <f>'Inmatning Rapportering'!F110</f>
        <v>0</v>
      </c>
      <c r="P20" s="73">
        <f>O20*(F5*'GWP faktorer'!$C$7+Spårtrafik!K5*'GWP faktorer'!$C$8+Spårtrafik!P5*'GWP faktorer'!$C$9)</f>
        <v>0</v>
      </c>
      <c r="Q20" s="144">
        <f t="shared" si="4"/>
        <v>0</v>
      </c>
      <c r="R20" s="86"/>
      <c r="S20" s="145">
        <f>'Inmatning Rapportering'!F119</f>
        <v>0</v>
      </c>
      <c r="T20" s="73">
        <f>S20*(G5*'GWP faktorer'!$C$7+Spårtrafik!L5*'GWP faktorer'!$C$8+Spårtrafik!Q5*'GWP faktorer'!$C$9)</f>
        <v>0</v>
      </c>
      <c r="U20" s="144">
        <f t="shared" si="2"/>
        <v>0</v>
      </c>
    </row>
    <row r="21" spans="1:21" x14ac:dyDescent="0.25">
      <c r="A21" s="22" t="s">
        <v>86</v>
      </c>
      <c r="C21" s="124">
        <f>'Inmatning Rapportering'!F84</f>
        <v>0</v>
      </c>
      <c r="D21" s="73">
        <f t="shared" si="5"/>
        <v>0</v>
      </c>
      <c r="E21" s="144">
        <f>C6*C21*1</f>
        <v>0</v>
      </c>
      <c r="G21" s="124">
        <f>'Inmatning Rapportering'!F93</f>
        <v>0</v>
      </c>
      <c r="H21" s="73">
        <f>G21*(D6*'GWP faktorer'!$C$7+Spårtrafik!I6*'GWP faktorer'!$C$8+Spårtrafik!N6*'GWP faktorer'!$C$9)</f>
        <v>0</v>
      </c>
      <c r="I21" s="144">
        <f t="shared" si="0"/>
        <v>0</v>
      </c>
      <c r="J21" s="86"/>
      <c r="K21" s="124">
        <f>'Inmatning Rapportering'!F102</f>
        <v>0</v>
      </c>
      <c r="L21" s="73">
        <f>K21*(E6*'GWP faktorer'!$C$7+Spårtrafik!J6*'GWP faktorer'!$C$8+Spårtrafik!O6*'GWP faktorer'!$C$9)</f>
        <v>0</v>
      </c>
      <c r="M21" s="144">
        <f t="shared" si="1"/>
        <v>0</v>
      </c>
      <c r="N21" s="86"/>
      <c r="O21" s="145">
        <f>'Inmatning Rapportering'!F111</f>
        <v>0</v>
      </c>
      <c r="P21" s="73">
        <f>O21*(F6*'GWP faktorer'!$C$7+Spårtrafik!K6*'GWP faktorer'!$C$8+Spårtrafik!P6*'GWP faktorer'!$C$9)</f>
        <v>0</v>
      </c>
      <c r="Q21" s="144">
        <f t="shared" si="4"/>
        <v>0</v>
      </c>
      <c r="R21" s="86"/>
      <c r="S21" s="145">
        <f>'Inmatning Rapportering'!F120</f>
        <v>0</v>
      </c>
      <c r="T21" s="73">
        <f>S21*(G6*'GWP faktorer'!$C$7+Spårtrafik!L6*'GWP faktorer'!$C$8+Spårtrafik!Q6*'GWP faktorer'!$C$9)</f>
        <v>0</v>
      </c>
      <c r="U21" s="144">
        <f t="shared" si="2"/>
        <v>0</v>
      </c>
    </row>
    <row r="22" spans="1:21" x14ac:dyDescent="0.25">
      <c r="A22" s="22" t="s">
        <v>68</v>
      </c>
      <c r="C22" s="124">
        <f>'Inmatning Rapportering'!F85</f>
        <v>0</v>
      </c>
      <c r="D22" s="73">
        <f t="shared" si="5"/>
        <v>0</v>
      </c>
      <c r="E22" s="144">
        <f t="shared" si="3"/>
        <v>0</v>
      </c>
      <c r="G22" s="124">
        <f>'Inmatning Rapportering'!F94</f>
        <v>0</v>
      </c>
      <c r="H22" s="73">
        <f>G22*(D7*'GWP faktorer'!$C$7+Spårtrafik!I7*'GWP faktorer'!$C$8+Spårtrafik!N7*'GWP faktorer'!$C$9)</f>
        <v>0</v>
      </c>
      <c r="I22" s="144">
        <f t="shared" si="0"/>
        <v>0</v>
      </c>
      <c r="J22" s="86"/>
      <c r="K22" s="124">
        <f>'Inmatning Rapportering'!F103</f>
        <v>0</v>
      </c>
      <c r="L22" s="73">
        <f>K22*(E7*'GWP faktorer'!$C$7+Spårtrafik!J7*'GWP faktorer'!$C$8+Spårtrafik!O7*'GWP faktorer'!$C$9)</f>
        <v>0</v>
      </c>
      <c r="M22" s="144">
        <f t="shared" si="1"/>
        <v>0</v>
      </c>
      <c r="N22" s="86"/>
      <c r="O22" s="145">
        <f>'Inmatning Rapportering'!F112</f>
        <v>0</v>
      </c>
      <c r="P22" s="73">
        <f>O22*(F7*'GWP faktorer'!$C$7+Spårtrafik!K7*'GWP faktorer'!$C$8+Spårtrafik!P7*'GWP faktorer'!$C$9)</f>
        <v>0</v>
      </c>
      <c r="Q22" s="144">
        <f t="shared" si="4"/>
        <v>0</v>
      </c>
      <c r="R22" s="86"/>
      <c r="S22" s="145">
        <f>'Inmatning Rapportering'!F121</f>
        <v>0</v>
      </c>
      <c r="T22" s="73">
        <f>S22*(G7*'GWP faktorer'!$C$7+Spårtrafik!L7*'GWP faktorer'!$C$8+Spårtrafik!Q7*'GWP faktorer'!$C$9)</f>
        <v>0</v>
      </c>
      <c r="U22" s="144">
        <f t="shared" si="2"/>
        <v>0</v>
      </c>
    </row>
    <row r="23" spans="1:21" x14ac:dyDescent="0.25">
      <c r="A23" s="22" t="s">
        <v>82</v>
      </c>
      <c r="C23" s="124">
        <f>'Inmatning Rapportering'!F86</f>
        <v>0</v>
      </c>
      <c r="D23" s="73">
        <f>E23</f>
        <v>0</v>
      </c>
      <c r="E23" s="144">
        <f t="shared" si="3"/>
        <v>0</v>
      </c>
      <c r="G23" s="124">
        <f>'Inmatning Rapportering'!F95</f>
        <v>0</v>
      </c>
      <c r="H23" s="73">
        <f>G23*(D8*'GWP faktorer'!$C$7+Spårtrafik!I8*'GWP faktorer'!$C$8+Spårtrafik!N8*'GWP faktorer'!$C$9)</f>
        <v>0</v>
      </c>
      <c r="I23" s="144">
        <f>G23*D8*1</f>
        <v>0</v>
      </c>
      <c r="J23" s="86"/>
      <c r="K23" s="124">
        <f>'Inmatning Rapportering'!F104</f>
        <v>0</v>
      </c>
      <c r="L23" s="73">
        <f>K23*(E8*'GWP faktorer'!$C$7+Spårtrafik!J8*'GWP faktorer'!$C$8+Spårtrafik!O8*'GWP faktorer'!$C$9)</f>
        <v>0</v>
      </c>
      <c r="M23" s="144">
        <f t="shared" si="1"/>
        <v>0</v>
      </c>
      <c r="N23" s="86"/>
      <c r="O23" s="145">
        <f>'Inmatning Rapportering'!F113</f>
        <v>0</v>
      </c>
      <c r="P23" s="73">
        <f>O23*(F8*'GWP faktorer'!$C$7+Spårtrafik!K8*'GWP faktorer'!$C$8+Spårtrafik!P8*'GWP faktorer'!$C$9)</f>
        <v>0</v>
      </c>
      <c r="Q23" s="144">
        <f t="shared" si="4"/>
        <v>0</v>
      </c>
      <c r="R23" s="86"/>
      <c r="S23" s="145">
        <f>'Inmatning Rapportering'!F122</f>
        <v>0</v>
      </c>
      <c r="T23" s="73">
        <f>S23*(G8*'GWP faktorer'!$C$7+Spårtrafik!L8*'GWP faktorer'!$C$8+Spårtrafik!Q8*'GWP faktorer'!$C$9)</f>
        <v>0</v>
      </c>
      <c r="U23" s="144">
        <f t="shared" si="2"/>
        <v>0</v>
      </c>
    </row>
    <row r="24" spans="1:21" x14ac:dyDescent="0.25">
      <c r="A24" s="22" t="s">
        <v>79</v>
      </c>
      <c r="C24" s="124">
        <f>'Inmatning Rapportering'!F87</f>
        <v>0</v>
      </c>
      <c r="D24" s="73">
        <f>E24</f>
        <v>0</v>
      </c>
      <c r="E24" s="144">
        <f t="shared" si="3"/>
        <v>0</v>
      </c>
      <c r="G24" s="124">
        <f>'Inmatning Rapportering'!F96</f>
        <v>0</v>
      </c>
      <c r="H24" s="73">
        <f>G24*(D9*'GWP faktorer'!$C$7+Spårtrafik!I9*'GWP faktorer'!$C$8+Spårtrafik!N9*'GWP faktorer'!$C$9)</f>
        <v>0</v>
      </c>
      <c r="I24" s="144">
        <f t="shared" si="0"/>
        <v>0</v>
      </c>
      <c r="J24" s="86"/>
      <c r="K24" s="124">
        <f>'Inmatning Rapportering'!F105</f>
        <v>0</v>
      </c>
      <c r="L24" s="73">
        <f>K24*(E9*'GWP faktorer'!$C$7+Spårtrafik!J9*'GWP faktorer'!$C$8+Spårtrafik!O9*'GWP faktorer'!$C$9)</f>
        <v>0</v>
      </c>
      <c r="M24" s="144">
        <f t="shared" si="1"/>
        <v>0</v>
      </c>
      <c r="N24" s="86"/>
      <c r="O24" s="145">
        <f>'Inmatning Rapportering'!F114</f>
        <v>0</v>
      </c>
      <c r="P24" s="73">
        <f>O24*(F9*'GWP faktorer'!$C$7+Spårtrafik!K9*'GWP faktorer'!$C$8+Spårtrafik!P9*'GWP faktorer'!$C$9)</f>
        <v>0</v>
      </c>
      <c r="Q24" s="144">
        <f t="shared" si="4"/>
        <v>0</v>
      </c>
      <c r="R24" s="86"/>
      <c r="S24" s="145">
        <f>'Inmatning Rapportering'!F123</f>
        <v>0</v>
      </c>
      <c r="T24" s="73">
        <f>S24*(G9*'GWP faktorer'!$C$7+Spårtrafik!L9*'GWP faktorer'!$C$8+Spårtrafik!Q9*'GWP faktorer'!$C$9)</f>
        <v>0</v>
      </c>
      <c r="U24" s="144">
        <f t="shared" si="2"/>
        <v>0</v>
      </c>
    </row>
    <row r="25" spans="1:21" x14ac:dyDescent="0.25">
      <c r="A25" s="22" t="s">
        <v>80</v>
      </c>
      <c r="C25" s="124">
        <f>'Inmatning Rapportering'!F88</f>
        <v>0</v>
      </c>
      <c r="D25" s="73">
        <f t="shared" si="5"/>
        <v>0</v>
      </c>
      <c r="E25" s="144">
        <f t="shared" si="3"/>
        <v>0</v>
      </c>
      <c r="G25" s="124">
        <f>'Inmatning Rapportering'!F97</f>
        <v>0</v>
      </c>
      <c r="H25" s="73">
        <f>G25*(D10*'GWP faktorer'!$C$7+Spårtrafik!I10*'GWP faktorer'!$C$8+Spårtrafik!N10*'GWP faktorer'!$C$9)</f>
        <v>0</v>
      </c>
      <c r="I25" s="144">
        <f t="shared" si="0"/>
        <v>0</v>
      </c>
      <c r="J25" s="86"/>
      <c r="K25" s="124">
        <f>'Inmatning Rapportering'!F106</f>
        <v>0</v>
      </c>
      <c r="L25" s="73">
        <f>K25*(E10*'GWP faktorer'!$C$7+Spårtrafik!J10*'GWP faktorer'!$C$8+Spårtrafik!O10*'GWP faktorer'!$C$9)</f>
        <v>0</v>
      </c>
      <c r="M25" s="144">
        <f t="shared" si="1"/>
        <v>0</v>
      </c>
      <c r="N25" s="86"/>
      <c r="O25" s="145">
        <f>'Inmatning Rapportering'!F115</f>
        <v>0</v>
      </c>
      <c r="P25" s="73">
        <f>O25*(F10*'GWP faktorer'!$C$7+Spårtrafik!K10*'GWP faktorer'!$C$8+Spårtrafik!P10*'GWP faktorer'!$C$9)</f>
        <v>0</v>
      </c>
      <c r="Q25" s="144">
        <f t="shared" si="4"/>
        <v>0</v>
      </c>
      <c r="R25" s="86"/>
      <c r="S25" s="145">
        <f>'Inmatning Rapportering'!F124</f>
        <v>0</v>
      </c>
      <c r="T25" s="73">
        <f>S25*(G10*'GWP faktorer'!$C$7+Spårtrafik!L10*'GWP faktorer'!$C$8+Spårtrafik!Q10*'GWP faktorer'!$C$9)</f>
        <v>0</v>
      </c>
      <c r="U25" s="144">
        <f t="shared" si="2"/>
        <v>0</v>
      </c>
    </row>
    <row r="26" spans="1:21" x14ac:dyDescent="0.25">
      <c r="A26" s="22" t="s">
        <v>81</v>
      </c>
      <c r="C26" s="124">
        <f>'Inmatning Rapportering'!F89</f>
        <v>0</v>
      </c>
      <c r="D26" s="73">
        <f>E26</f>
        <v>0</v>
      </c>
      <c r="E26" s="144">
        <f>C11*C26*1</f>
        <v>0</v>
      </c>
      <c r="G26" s="124">
        <f>'Inmatning Rapportering'!F98</f>
        <v>0</v>
      </c>
      <c r="H26" s="73">
        <f>G26*(D11*'GWP faktorer'!$C$7+Spårtrafik!I11*'GWP faktorer'!$C$8+Spårtrafik!N11*'GWP faktorer'!$C$9)</f>
        <v>0</v>
      </c>
      <c r="I26" s="144">
        <f t="shared" si="0"/>
        <v>0</v>
      </c>
      <c r="J26" s="86"/>
      <c r="K26" s="124">
        <f>'Inmatning Rapportering'!F107</f>
        <v>0</v>
      </c>
      <c r="L26" s="73">
        <f>K26*(E11*'GWP faktorer'!$C$7+Spårtrafik!J11*'GWP faktorer'!$C$8+Spårtrafik!O11*'GWP faktorer'!$C$9)</f>
        <v>0</v>
      </c>
      <c r="M26" s="144">
        <f t="shared" si="1"/>
        <v>0</v>
      </c>
      <c r="N26" s="86"/>
      <c r="O26" s="145">
        <f>'Inmatning Rapportering'!F116</f>
        <v>0</v>
      </c>
      <c r="P26" s="73">
        <f>O26*(F11*'GWP faktorer'!$C$7+Spårtrafik!K11*'GWP faktorer'!$C$8+Spårtrafik!P11*'GWP faktorer'!$C$9)</f>
        <v>0</v>
      </c>
      <c r="Q26" s="144">
        <f t="shared" si="4"/>
        <v>0</v>
      </c>
      <c r="R26" s="86"/>
      <c r="S26" s="145">
        <f>'Inmatning Rapportering'!F125</f>
        <v>0</v>
      </c>
      <c r="T26" s="73">
        <f>S26*(G11*'GWP faktorer'!$C$7+Spårtrafik!L11*'GWP faktorer'!$C$8+Spårtrafik!Q11*'GWP faktorer'!$C$9)</f>
        <v>0</v>
      </c>
      <c r="U26" s="144">
        <f t="shared" si="2"/>
        <v>0</v>
      </c>
    </row>
    <row r="27" spans="1:21" x14ac:dyDescent="0.25">
      <c r="A27" s="161" t="s">
        <v>219</v>
      </c>
      <c r="C27" s="124">
        <f>'Inmatning Rapportering'!F126</f>
        <v>0</v>
      </c>
      <c r="D27" s="163">
        <f>B13*C27*1</f>
        <v>0</v>
      </c>
      <c r="E27" s="144">
        <f>B13*C27*('Väg drivmedelsåtgång'!E4/SUM('Väg drivmedelsåtgång'!D4:I4))</f>
        <v>0</v>
      </c>
      <c r="G27" s="104"/>
      <c r="H27" s="159"/>
      <c r="I27" s="86"/>
      <c r="J27" s="86"/>
      <c r="K27" s="104"/>
      <c r="L27" s="159"/>
      <c r="M27" s="86"/>
      <c r="N27" s="86"/>
      <c r="O27" s="160"/>
      <c r="P27" s="159"/>
      <c r="Q27" s="86"/>
      <c r="R27" s="86"/>
      <c r="S27" s="160"/>
      <c r="T27" s="159"/>
      <c r="U27" s="86"/>
    </row>
    <row r="28" spans="1:21" s="10" customFormat="1" ht="13" x14ac:dyDescent="0.3">
      <c r="A28" s="2" t="s">
        <v>136</v>
      </c>
      <c r="D28" s="95">
        <f>SUM(D18:D27)</f>
        <v>0</v>
      </c>
      <c r="E28" s="95">
        <f>SUM(E18:E27)</f>
        <v>0</v>
      </c>
      <c r="F28" s="95"/>
      <c r="G28" s="95"/>
      <c r="H28" s="95">
        <f t="shared" ref="H28:U28" si="6">SUM(H18:H26)</f>
        <v>0</v>
      </c>
      <c r="I28" s="95">
        <f t="shared" si="6"/>
        <v>0</v>
      </c>
      <c r="J28" s="95"/>
      <c r="K28" s="95"/>
      <c r="L28" s="95">
        <f t="shared" si="6"/>
        <v>0</v>
      </c>
      <c r="M28" s="95">
        <f t="shared" si="6"/>
        <v>0</v>
      </c>
      <c r="N28" s="95"/>
      <c r="O28" s="95"/>
      <c r="P28" s="95">
        <f t="shared" si="6"/>
        <v>0</v>
      </c>
      <c r="Q28" s="95">
        <f t="shared" si="6"/>
        <v>0</v>
      </c>
      <c r="R28" s="95"/>
      <c r="S28" s="95"/>
      <c r="T28" s="95">
        <f t="shared" si="6"/>
        <v>0</v>
      </c>
      <c r="U28" s="95">
        <f t="shared" si="6"/>
        <v>0</v>
      </c>
    </row>
    <row r="29" spans="1:21" x14ac:dyDescent="0.25">
      <c r="A29" s="118"/>
    </row>
    <row r="31" spans="1:21" x14ac:dyDescent="0.25">
      <c r="K31" s="141"/>
      <c r="L31" s="141"/>
      <c r="M31" s="141"/>
    </row>
  </sheetData>
  <mergeCells count="3">
    <mergeCell ref="C1:G1"/>
    <mergeCell ref="H1:L1"/>
    <mergeCell ref="M1:Q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K85"/>
  <sheetViews>
    <sheetView topLeftCell="A22" zoomScale="90" zoomScaleNormal="90" workbookViewId="0">
      <selection activeCell="B45" sqref="B45"/>
    </sheetView>
  </sheetViews>
  <sheetFormatPr defaultRowHeight="12.5" x14ac:dyDescent="0.25"/>
  <cols>
    <col min="1" max="1" width="52.26953125" customWidth="1"/>
    <col min="2" max="2" width="13.7265625" customWidth="1"/>
    <col min="3" max="8" width="18.7265625" customWidth="1"/>
    <col min="9" max="9" width="15.7265625" customWidth="1"/>
    <col min="10" max="10" width="21.26953125" customWidth="1"/>
    <col min="11" max="11" width="6.1796875" customWidth="1"/>
    <col min="12" max="12" width="14.81640625" customWidth="1"/>
    <col min="15" max="33" width="9.1796875"/>
    <col min="34" max="34" width="11.54296875" customWidth="1"/>
    <col min="35" max="35" width="3.54296875" customWidth="1"/>
    <col min="36" max="38" width="9.1796875"/>
  </cols>
  <sheetData>
    <row r="1" spans="1:37" ht="29.25" customHeight="1" x14ac:dyDescent="0.25">
      <c r="A1" s="21" t="s">
        <v>83</v>
      </c>
      <c r="B1" s="125" t="s">
        <v>78</v>
      </c>
      <c r="C1" s="375" t="s">
        <v>50</v>
      </c>
      <c r="D1" s="376"/>
      <c r="E1" s="379" t="s">
        <v>53</v>
      </c>
      <c r="F1" s="380"/>
      <c r="G1" s="381" t="s">
        <v>52</v>
      </c>
      <c r="H1" s="382"/>
      <c r="J1" s="115" t="s">
        <v>138</v>
      </c>
      <c r="L1" s="44" t="s">
        <v>4</v>
      </c>
    </row>
    <row r="2" spans="1:37" ht="32.25" customHeight="1" x14ac:dyDescent="0.3">
      <c r="A2" s="21"/>
      <c r="B2" s="202" t="s">
        <v>238</v>
      </c>
      <c r="C2" s="35" t="s">
        <v>149</v>
      </c>
      <c r="D2" s="36" t="s">
        <v>150</v>
      </c>
      <c r="E2" s="39" t="s">
        <v>149</v>
      </c>
      <c r="F2" s="40" t="s">
        <v>150</v>
      </c>
      <c r="G2" s="37" t="s">
        <v>149</v>
      </c>
      <c r="H2" s="38" t="s">
        <v>150</v>
      </c>
      <c r="J2" s="46" t="s">
        <v>46</v>
      </c>
      <c r="L2" s="45"/>
    </row>
    <row r="3" spans="1:37" x14ac:dyDescent="0.25">
      <c r="A3" s="28" t="s">
        <v>95</v>
      </c>
      <c r="B3" s="122">
        <f>'Inmatning Rapportering'!F128</f>
        <v>0</v>
      </c>
      <c r="C3" s="162">
        <v>6.7274891999467724E-3</v>
      </c>
      <c r="D3" s="222">
        <v>0</v>
      </c>
      <c r="E3" s="162">
        <v>4.9687196964114173E-6</v>
      </c>
      <c r="F3" s="223">
        <v>0</v>
      </c>
      <c r="G3" s="219">
        <v>6.1569952873588155E-7</v>
      </c>
      <c r="H3" s="223">
        <v>0</v>
      </c>
      <c r="J3" s="73">
        <f>B3*((C3+D3)+(E3+F3)*'GWP faktorer'!$C$8+(G3+H3)*'GWP faktorer'!$C$9)</f>
        <v>0</v>
      </c>
      <c r="K3" s="57"/>
      <c r="L3" s="19">
        <f t="shared" ref="L3:L31" si="0">B3*(C3+D3)</f>
        <v>0</v>
      </c>
      <c r="AA3" s="141"/>
      <c r="AB3" s="141"/>
      <c r="AC3" s="141"/>
      <c r="AD3" s="141"/>
      <c r="AE3" s="141"/>
      <c r="AF3" s="141"/>
      <c r="AG3" s="141"/>
      <c r="AH3" s="141"/>
      <c r="AI3" s="141"/>
      <c r="AJ3" s="141"/>
      <c r="AK3" s="141"/>
    </row>
    <row r="4" spans="1:37" x14ac:dyDescent="0.25">
      <c r="A4" s="28" t="s">
        <v>121</v>
      </c>
      <c r="B4" s="122">
        <f>'Inmatning Rapportering'!F129</f>
        <v>0</v>
      </c>
      <c r="C4" s="222">
        <v>1.4548500571568077E-2</v>
      </c>
      <c r="D4" s="222">
        <v>9.1819392511474127E-2</v>
      </c>
      <c r="E4" s="222">
        <v>6.8076784794446682E-6</v>
      </c>
      <c r="F4" s="218">
        <v>1.1650405140529778E-7</v>
      </c>
      <c r="G4" s="218">
        <v>1.7499533578826976E-6</v>
      </c>
      <c r="H4" s="218">
        <v>4.1257421000665937E-6</v>
      </c>
      <c r="J4" s="73">
        <f>B4*((C4+D4)+(E4+F4)*'GWP faktorer'!$C$8+(G4+H4)*'GWP faktorer'!$C$9)</f>
        <v>0</v>
      </c>
      <c r="K4" s="57"/>
      <c r="L4" s="19">
        <f t="shared" si="0"/>
        <v>0</v>
      </c>
      <c r="AA4" s="141"/>
      <c r="AB4" s="141"/>
      <c r="AC4" s="141"/>
      <c r="AD4" s="141"/>
      <c r="AE4" s="141"/>
      <c r="AF4" s="141"/>
      <c r="AG4" s="141"/>
      <c r="AH4" s="141"/>
      <c r="AI4" s="141"/>
      <c r="AJ4" s="141"/>
    </row>
    <row r="5" spans="1:37" x14ac:dyDescent="0.25">
      <c r="A5" s="28" t="s">
        <v>96</v>
      </c>
      <c r="B5" s="122">
        <f>'Inmatning Rapportering'!F130</f>
        <v>0</v>
      </c>
      <c r="C5" s="222">
        <v>1.9015906144024031E-2</v>
      </c>
      <c r="D5" s="222">
        <v>1.3437266016896784E-2</v>
      </c>
      <c r="E5" s="222">
        <v>7.6276262875818443E-5</v>
      </c>
      <c r="F5" s="218">
        <v>2.5528105721023631E-5</v>
      </c>
      <c r="G5" s="218">
        <v>2.1054306685222204E-6</v>
      </c>
      <c r="H5" s="224">
        <v>0</v>
      </c>
      <c r="J5" s="73">
        <f>B5*((C5+D5)+(E5+F5)*'GWP faktorer'!$C$8+(G5+H5)*'GWP faktorer'!$C$9)</f>
        <v>0</v>
      </c>
      <c r="K5" s="57"/>
      <c r="L5" s="19">
        <f t="shared" si="0"/>
        <v>0</v>
      </c>
      <c r="AA5" s="141"/>
      <c r="AB5" s="141"/>
      <c r="AC5" s="141"/>
      <c r="AD5" s="141"/>
      <c r="AE5" s="141"/>
      <c r="AF5" s="141"/>
      <c r="AG5" s="141"/>
      <c r="AH5" s="141"/>
      <c r="AI5" s="141"/>
      <c r="AJ5" s="141"/>
    </row>
    <row r="6" spans="1:37" x14ac:dyDescent="0.25">
      <c r="A6" s="28" t="s">
        <v>97</v>
      </c>
      <c r="B6" s="122">
        <f>'Inmatning Rapportering'!F131</f>
        <v>0</v>
      </c>
      <c r="C6" s="222">
        <v>2.0495460392339033E-2</v>
      </c>
      <c r="D6" s="222">
        <v>0</v>
      </c>
      <c r="E6" s="225">
        <v>4.6856354866175785E-5</v>
      </c>
      <c r="F6" s="218">
        <v>2.5528105721023631E-5</v>
      </c>
      <c r="G6" s="218">
        <v>2.4089377001934148E-6</v>
      </c>
      <c r="H6" s="224">
        <v>0</v>
      </c>
      <c r="J6" s="73">
        <f>B6*((C6+D6)+(E6+F6)*'GWP faktorer'!$C$8+(G6+H6)*'GWP faktorer'!$C$9)</f>
        <v>0</v>
      </c>
      <c r="K6" s="57"/>
      <c r="L6" s="19">
        <f t="shared" si="0"/>
        <v>0</v>
      </c>
      <c r="AA6" s="141"/>
      <c r="AB6" s="141"/>
      <c r="AC6" s="141"/>
      <c r="AD6" s="141"/>
      <c r="AE6" s="141"/>
      <c r="AF6" s="141"/>
      <c r="AG6" s="141"/>
      <c r="AH6" s="141"/>
      <c r="AI6" s="141"/>
      <c r="AJ6" s="141"/>
    </row>
    <row r="7" spans="1:37" x14ac:dyDescent="0.25">
      <c r="A7" s="28" t="s">
        <v>122</v>
      </c>
      <c r="B7" s="122">
        <f>'Inmatning Rapportering'!F132</f>
        <v>0</v>
      </c>
      <c r="C7" s="222">
        <v>1.33088478102568E-2</v>
      </c>
      <c r="D7" s="222">
        <v>0</v>
      </c>
      <c r="E7" s="222">
        <v>8.9648750128118725E-5</v>
      </c>
      <c r="F7" s="218">
        <v>1.1650405140529778E-7</v>
      </c>
      <c r="G7" s="218">
        <v>3.1234353137662808E-5</v>
      </c>
      <c r="H7" s="218">
        <v>4.1257421000665937E-6</v>
      </c>
      <c r="J7" s="73">
        <f>B7*((C7+D7)+(E7+F7)*'GWP faktorer'!$C$8+(G7+H7)*'GWP faktorer'!$C$9)</f>
        <v>0</v>
      </c>
      <c r="K7" s="57"/>
      <c r="L7" s="19">
        <f t="shared" si="0"/>
        <v>0</v>
      </c>
      <c r="AA7" s="141"/>
      <c r="AB7" s="141"/>
      <c r="AC7" s="141"/>
      <c r="AD7" s="141"/>
      <c r="AE7" s="141"/>
      <c r="AF7" s="141"/>
      <c r="AG7" s="141"/>
      <c r="AH7" s="141"/>
      <c r="AI7" s="141"/>
      <c r="AJ7" s="141"/>
    </row>
    <row r="8" spans="1:37" x14ac:dyDescent="0.25">
      <c r="A8" s="28" t="s">
        <v>158</v>
      </c>
      <c r="B8" s="122">
        <f>'Inmatning Rapportering'!F133</f>
        <v>0</v>
      </c>
      <c r="C8" s="222">
        <v>1.2380867880038992E-2</v>
      </c>
      <c r="D8" s="222">
        <v>2.0883662885809984E-3</v>
      </c>
      <c r="E8" s="222">
        <v>5.2567514747681965E-5</v>
      </c>
      <c r="F8" s="218">
        <v>4.1717457377076346E-6</v>
      </c>
      <c r="G8" s="218">
        <v>3.1220205091577716E-5</v>
      </c>
      <c r="H8" s="218">
        <v>2.5256065078524061E-6</v>
      </c>
      <c r="J8" s="73">
        <f>B8*((C8+D8)+(E8+F8)*'GWP faktorer'!$C$8+(G8+H8)*'GWP faktorer'!$C$9)</f>
        <v>0</v>
      </c>
      <c r="K8" s="57"/>
      <c r="L8" s="19">
        <f t="shared" si="0"/>
        <v>0</v>
      </c>
      <c r="AA8" s="141"/>
      <c r="AB8" s="141"/>
      <c r="AC8" s="141"/>
      <c r="AD8" s="141"/>
      <c r="AE8" s="141"/>
      <c r="AF8" s="141"/>
      <c r="AG8" s="141"/>
      <c r="AH8" s="141"/>
      <c r="AI8" s="141"/>
      <c r="AJ8" s="141"/>
    </row>
    <row r="9" spans="1:37" x14ac:dyDescent="0.25">
      <c r="A9" s="28" t="s">
        <v>159</v>
      </c>
      <c r="B9" s="122">
        <f>'Inmatning Rapportering'!F134</f>
        <v>0</v>
      </c>
      <c r="C9" s="222">
        <v>1.139705588340381E-2</v>
      </c>
      <c r="D9" s="222">
        <v>3.2115700323184844E-2</v>
      </c>
      <c r="E9" s="222">
        <v>9.2564310918550173E-5</v>
      </c>
      <c r="F9" s="218">
        <v>9.0423742083699447E-6</v>
      </c>
      <c r="G9" s="218">
        <v>1.10922969117695E-6</v>
      </c>
      <c r="H9" s="218">
        <v>1.6491974182548327E-8</v>
      </c>
      <c r="J9" s="73">
        <f>B9*((C9+D9)+(E9+F9)*'GWP faktorer'!$C$8+(G9+H9)*'GWP faktorer'!$C$9)</f>
        <v>0</v>
      </c>
      <c r="K9" s="57"/>
      <c r="L9" s="19">
        <f t="shared" si="0"/>
        <v>0</v>
      </c>
      <c r="AA9" s="141"/>
      <c r="AB9" s="141"/>
      <c r="AC9" s="141"/>
      <c r="AD9" s="141"/>
      <c r="AE9" s="141"/>
      <c r="AF9" s="141"/>
      <c r="AG9" s="141"/>
      <c r="AH9" s="141"/>
      <c r="AI9" s="141"/>
      <c r="AJ9" s="141"/>
    </row>
    <row r="10" spans="1:37" x14ac:dyDescent="0.25">
      <c r="A10" s="28" t="s">
        <v>160</v>
      </c>
      <c r="B10" s="122">
        <f>'Inmatning Rapportering'!F135</f>
        <v>0</v>
      </c>
      <c r="C10" s="222">
        <v>1.5392082217643195E-2</v>
      </c>
      <c r="D10" s="222">
        <v>8.9105283357691141E-4</v>
      </c>
      <c r="E10" s="222">
        <v>1.3749046863266502E-4</v>
      </c>
      <c r="F10" s="218">
        <v>1.0740726895918273E-9</v>
      </c>
      <c r="G10" s="218">
        <v>1.3046395019947108E-5</v>
      </c>
      <c r="H10" s="218">
        <v>3.8035989826352542E-8</v>
      </c>
      <c r="J10" s="73">
        <f>B10*((C10+D10)+(E10+F10)*'GWP faktorer'!$C$8+(G10+H10)*'GWP faktorer'!$C$9)</f>
        <v>0</v>
      </c>
      <c r="K10" s="57"/>
      <c r="L10" s="19">
        <f t="shared" si="0"/>
        <v>0</v>
      </c>
      <c r="AA10" s="141"/>
      <c r="AB10" s="141"/>
      <c r="AC10" s="141"/>
      <c r="AD10" s="141"/>
      <c r="AE10" s="141"/>
      <c r="AF10" s="141"/>
      <c r="AG10" s="141"/>
      <c r="AH10" s="141"/>
      <c r="AI10" s="141"/>
      <c r="AJ10" s="141"/>
    </row>
    <row r="11" spans="1:37" x14ac:dyDescent="0.25">
      <c r="A11" s="28" t="s">
        <v>161</v>
      </c>
      <c r="B11" s="122">
        <f>'Inmatning Rapportering'!F136</f>
        <v>0</v>
      </c>
      <c r="C11" s="222">
        <v>1.3250707245673505E-2</v>
      </c>
      <c r="D11" s="222">
        <v>2.2365582564820546E-2</v>
      </c>
      <c r="E11" s="222">
        <v>7.9167097703157897E-5</v>
      </c>
      <c r="F11" s="218">
        <v>1.7586522792761069E-6</v>
      </c>
      <c r="G11" s="218">
        <v>6.8465362094628137E-6</v>
      </c>
      <c r="H11" s="218">
        <v>6.9421218390650165E-7</v>
      </c>
      <c r="J11" s="73">
        <f>B11*((C11+D11)+(E11+F11)*'GWP faktorer'!$C$8+(G11+H11)*'GWP faktorer'!$C$9)</f>
        <v>0</v>
      </c>
      <c r="K11" s="57"/>
      <c r="L11" s="19">
        <f t="shared" si="0"/>
        <v>0</v>
      </c>
      <c r="AA11" s="141"/>
      <c r="AB11" s="141"/>
      <c r="AC11" s="141"/>
      <c r="AD11" s="141"/>
      <c r="AE11" s="141"/>
      <c r="AF11" s="141"/>
      <c r="AG11" s="141"/>
      <c r="AH11" s="141"/>
      <c r="AI11" s="141"/>
      <c r="AJ11" s="141"/>
    </row>
    <row r="12" spans="1:37" x14ac:dyDescent="0.25">
      <c r="A12" s="28" t="s">
        <v>162</v>
      </c>
      <c r="B12" s="122">
        <f>'Inmatning Rapportering'!F137</f>
        <v>0</v>
      </c>
      <c r="C12" s="222">
        <v>1.3636192773764674E-2</v>
      </c>
      <c r="D12" s="222">
        <v>2.0088926062199659E-2</v>
      </c>
      <c r="E12" s="222">
        <v>5.6335090020324388E-5</v>
      </c>
      <c r="F12" s="218">
        <v>1.4204980327200244E-6</v>
      </c>
      <c r="G12" s="218">
        <v>2.9561654922434146E-5</v>
      </c>
      <c r="H12" s="218">
        <v>6.4748510765903835E-7</v>
      </c>
      <c r="J12" s="73">
        <f>B12*((C12+D12)+(E12+F12)*'GWP faktorer'!$C$8+(G12+H12)*'GWP faktorer'!$C$9)</f>
        <v>0</v>
      </c>
      <c r="K12" s="57"/>
      <c r="L12" s="19">
        <f t="shared" si="0"/>
        <v>0</v>
      </c>
      <c r="AA12" s="141"/>
      <c r="AB12" s="141"/>
      <c r="AC12" s="141"/>
      <c r="AD12" s="141"/>
      <c r="AE12" s="141"/>
      <c r="AF12" s="141"/>
      <c r="AG12" s="141"/>
      <c r="AH12" s="141"/>
      <c r="AI12" s="141"/>
      <c r="AJ12" s="141"/>
    </row>
    <row r="13" spans="1:37" x14ac:dyDescent="0.25">
      <c r="A13" s="28" t="s">
        <v>163</v>
      </c>
      <c r="B13" s="122">
        <f>'Inmatning Rapportering'!F138</f>
        <v>0</v>
      </c>
      <c r="C13" s="222">
        <v>1.0865292842552348E-2</v>
      </c>
      <c r="D13" s="222">
        <v>3.075183012234103E-2</v>
      </c>
      <c r="E13" s="222">
        <v>5.2319893355283925E-5</v>
      </c>
      <c r="F13" s="218">
        <v>2.2181556796946264E-6</v>
      </c>
      <c r="G13" s="218">
        <v>1.4430684379641165E-5</v>
      </c>
      <c r="H13" s="218">
        <v>9.845900845428957E-7</v>
      </c>
      <c r="J13" s="73">
        <f>B13*((C13+D13)+(E13+F13)*'GWP faktorer'!$C$8+(G13+H13)*'GWP faktorer'!$C$9)</f>
        <v>0</v>
      </c>
      <c r="K13" s="57"/>
      <c r="L13" s="19">
        <f t="shared" si="0"/>
        <v>0</v>
      </c>
      <c r="AA13" s="141"/>
      <c r="AB13" s="141"/>
      <c r="AC13" s="141"/>
      <c r="AD13" s="141"/>
      <c r="AE13" s="141"/>
      <c r="AF13" s="141"/>
      <c r="AG13" s="141"/>
      <c r="AH13" s="141"/>
      <c r="AI13" s="141"/>
      <c r="AJ13" s="141"/>
    </row>
    <row r="14" spans="1:37" x14ac:dyDescent="0.25">
      <c r="A14" s="28" t="s">
        <v>164</v>
      </c>
      <c r="B14" s="122">
        <f>'Inmatning Rapportering'!F139</f>
        <v>0</v>
      </c>
      <c r="C14" s="222">
        <v>1.6771966807022382E-2</v>
      </c>
      <c r="D14" s="222">
        <v>1.2786711031124982E-2</v>
      </c>
      <c r="E14" s="222">
        <v>7.6264808588409106E-5</v>
      </c>
      <c r="F14" s="218">
        <v>1.2750381043695965E-6</v>
      </c>
      <c r="G14" s="218">
        <v>2.3282766539664786E-5</v>
      </c>
      <c r="H14" s="218">
        <v>3.563359738961178E-7</v>
      </c>
      <c r="J14" s="73">
        <f>B14*((C14+D14)+(E14+F14)*'GWP faktorer'!$C$8+(G14+H14)*'GWP faktorer'!$C$9)</f>
        <v>0</v>
      </c>
      <c r="K14" s="57"/>
      <c r="L14" s="19">
        <f t="shared" si="0"/>
        <v>0</v>
      </c>
      <c r="AA14" s="141"/>
      <c r="AB14" s="141"/>
      <c r="AC14" s="141"/>
      <c r="AD14" s="141"/>
      <c r="AE14" s="141"/>
      <c r="AF14" s="141"/>
      <c r="AG14" s="141"/>
      <c r="AH14" s="141"/>
      <c r="AI14" s="141"/>
      <c r="AJ14" s="141"/>
    </row>
    <row r="15" spans="1:37" x14ac:dyDescent="0.25">
      <c r="A15" s="28" t="s">
        <v>165</v>
      </c>
      <c r="B15" s="122">
        <f>'Inmatning Rapportering'!F140</f>
        <v>0</v>
      </c>
      <c r="C15" s="222">
        <v>1.8021194378966661E-2</v>
      </c>
      <c r="D15" s="222">
        <v>2.3707874835223075E-2</v>
      </c>
      <c r="E15" s="222">
        <v>7.6907258033385255E-5</v>
      </c>
      <c r="F15" s="218">
        <v>2.8577408576947776E-8</v>
      </c>
      <c r="G15" s="218">
        <v>4.7667190618243727E-5</v>
      </c>
      <c r="H15" s="218">
        <v>1.0120078765892275E-6</v>
      </c>
      <c r="J15" s="73">
        <f>B15*((C15+D15)+(E15+F15)*'GWP faktorer'!$C$8+(G15+H15)*'GWP faktorer'!$C$9)</f>
        <v>0</v>
      </c>
      <c r="K15" s="57"/>
      <c r="L15" s="19">
        <f t="shared" si="0"/>
        <v>0</v>
      </c>
      <c r="AA15" s="141"/>
      <c r="AB15" s="141"/>
      <c r="AC15" s="141"/>
      <c r="AD15" s="141"/>
      <c r="AE15" s="141"/>
      <c r="AF15" s="141"/>
      <c r="AG15" s="141"/>
      <c r="AH15" s="141"/>
      <c r="AI15" s="141"/>
      <c r="AJ15" s="141"/>
    </row>
    <row r="16" spans="1:37" x14ac:dyDescent="0.25">
      <c r="A16" s="28" t="s">
        <v>166</v>
      </c>
      <c r="B16" s="122">
        <f>'Inmatning Rapportering'!F141</f>
        <v>0</v>
      </c>
      <c r="C16" s="222">
        <v>1.6212824261745033E-2</v>
      </c>
      <c r="D16" s="222">
        <v>5.1126875946212978E-3</v>
      </c>
      <c r="E16" s="222">
        <v>1.4389018430547944E-4</v>
      </c>
      <c r="F16" s="218">
        <v>6.1628198787649957E-9</v>
      </c>
      <c r="G16" s="218">
        <v>1.4394527001219553E-5</v>
      </c>
      <c r="H16" s="218">
        <v>2.1824310075273348E-7</v>
      </c>
      <c r="J16" s="73">
        <f>B16*((C16+D16)+(E16+F16)*'GWP faktorer'!$C$8+(G16+H16)*'GWP faktorer'!$C$9)</f>
        <v>0</v>
      </c>
      <c r="K16" s="57"/>
      <c r="L16" s="19">
        <f t="shared" si="0"/>
        <v>0</v>
      </c>
      <c r="AA16" s="141"/>
      <c r="AB16" s="141"/>
      <c r="AC16" s="141"/>
      <c r="AD16" s="141"/>
      <c r="AE16" s="141"/>
      <c r="AF16" s="141"/>
      <c r="AG16" s="141"/>
      <c r="AH16" s="141"/>
      <c r="AI16" s="141"/>
      <c r="AJ16" s="141"/>
    </row>
    <row r="17" spans="1:36" x14ac:dyDescent="0.25">
      <c r="A17" s="28" t="s">
        <v>167</v>
      </c>
      <c r="B17" s="122">
        <f>'Inmatning Rapportering'!F142</f>
        <v>0</v>
      </c>
      <c r="C17" s="222">
        <v>1.5296980233500668E-2</v>
      </c>
      <c r="D17" s="222">
        <v>9.4817223408504934E-3</v>
      </c>
      <c r="E17" s="222">
        <v>6.4193633390882549E-5</v>
      </c>
      <c r="F17" s="218">
        <v>1.9143478601626272E-8</v>
      </c>
      <c r="G17" s="218">
        <v>5.7575763277043549E-5</v>
      </c>
      <c r="H17" s="218">
        <v>4.0358176225987135E-7</v>
      </c>
      <c r="J17" s="73">
        <f>B17*((C17+D17)+(E17+F17)*'GWP faktorer'!$C$8+(G17+H17)*'GWP faktorer'!$C$9)</f>
        <v>0</v>
      </c>
      <c r="K17" s="57"/>
      <c r="L17" s="19">
        <f t="shared" si="0"/>
        <v>0</v>
      </c>
      <c r="AA17" s="141"/>
      <c r="AB17" s="141"/>
      <c r="AC17" s="141"/>
      <c r="AD17" s="141"/>
      <c r="AE17" s="141"/>
      <c r="AF17" s="141"/>
      <c r="AG17" s="141"/>
      <c r="AH17" s="141"/>
      <c r="AI17" s="141"/>
      <c r="AJ17" s="141"/>
    </row>
    <row r="18" spans="1:36" x14ac:dyDescent="0.25">
      <c r="A18" s="28" t="s">
        <v>168</v>
      </c>
      <c r="B18" s="122">
        <f>'Inmatning Rapportering'!F143</f>
        <v>0</v>
      </c>
      <c r="C18" s="222">
        <v>1.7146207879022022E-2</v>
      </c>
      <c r="D18" s="222">
        <v>6.386957615567633E-2</v>
      </c>
      <c r="E18" s="222">
        <v>5.7224228918459207E-5</v>
      </c>
      <c r="F18" s="218">
        <v>7.6988215355578065E-8</v>
      </c>
      <c r="G18" s="218">
        <v>1.4397541870681153E-5</v>
      </c>
      <c r="H18" s="218">
        <v>2.7263731816201724E-6</v>
      </c>
      <c r="J18" s="73">
        <f>B18*((C18+D18)+(E18+F18)*'GWP faktorer'!$C$8+(G18+H18)*'GWP faktorer'!$C$9)</f>
        <v>0</v>
      </c>
      <c r="K18" s="57"/>
      <c r="L18" s="19">
        <f t="shared" si="0"/>
        <v>0</v>
      </c>
      <c r="AA18" s="141"/>
      <c r="AB18" s="141"/>
      <c r="AC18" s="141"/>
      <c r="AD18" s="141"/>
      <c r="AE18" s="141"/>
      <c r="AF18" s="141"/>
      <c r="AG18" s="141"/>
      <c r="AH18" s="141"/>
      <c r="AI18" s="141"/>
      <c r="AJ18" s="141"/>
    </row>
    <row r="19" spans="1:36" x14ac:dyDescent="0.25">
      <c r="A19" s="28" t="s">
        <v>169</v>
      </c>
      <c r="B19" s="122">
        <f>'Inmatning Rapportering'!F144</f>
        <v>0</v>
      </c>
      <c r="C19" s="222">
        <v>1.02553672999954E-2</v>
      </c>
      <c r="D19" s="222">
        <v>4.5800373245530213E-2</v>
      </c>
      <c r="E19" s="222">
        <v>4.5818156659933047E-5</v>
      </c>
      <c r="F19" s="218">
        <v>2.3678122244191207E-6</v>
      </c>
      <c r="G19" s="218">
        <v>4.3591100081360617E-6</v>
      </c>
      <c r="H19" s="218">
        <v>1.6071767269014952E-6</v>
      </c>
      <c r="J19" s="73">
        <f>B19*((C19+D19)+(E19+F19)*'GWP faktorer'!$C$8+(G19+H19)*'GWP faktorer'!$C$9)</f>
        <v>0</v>
      </c>
      <c r="K19" s="57"/>
      <c r="L19" s="19">
        <f t="shared" si="0"/>
        <v>0</v>
      </c>
      <c r="AA19" s="141"/>
      <c r="AB19" s="141"/>
      <c r="AC19" s="141"/>
      <c r="AD19" s="141"/>
      <c r="AE19" s="141"/>
      <c r="AF19" s="141"/>
      <c r="AG19" s="141"/>
      <c r="AH19" s="141"/>
      <c r="AI19" s="141"/>
      <c r="AJ19" s="141"/>
    </row>
    <row r="20" spans="1:36" x14ac:dyDescent="0.25">
      <c r="A20" s="28" t="s">
        <v>170</v>
      </c>
      <c r="B20" s="122">
        <f>'Inmatning Rapportering'!F145</f>
        <v>0</v>
      </c>
      <c r="C20" s="222">
        <v>1.1684306559827148E-2</v>
      </c>
      <c r="D20" s="222">
        <v>4.1810867736492591E-2</v>
      </c>
      <c r="E20" s="222">
        <v>5.7385684745755777E-5</v>
      </c>
      <c r="F20" s="218">
        <v>7.4754359218913292E-6</v>
      </c>
      <c r="G20" s="218">
        <v>9.2450577486723589E-6</v>
      </c>
      <c r="H20" s="218">
        <v>6.6781729931313395E-7</v>
      </c>
      <c r="J20" s="73">
        <f>B20*((C20+D20)+(E20+F20)*'GWP faktorer'!$C$8+(G20+H20)*'GWP faktorer'!$C$9)</f>
        <v>0</v>
      </c>
      <c r="K20" s="57"/>
      <c r="L20" s="19">
        <f t="shared" si="0"/>
        <v>0</v>
      </c>
      <c r="AA20" s="141"/>
      <c r="AB20" s="141"/>
      <c r="AC20" s="141"/>
      <c r="AD20" s="141"/>
      <c r="AE20" s="141"/>
      <c r="AF20" s="141"/>
      <c r="AG20" s="141"/>
      <c r="AH20" s="141"/>
      <c r="AI20" s="141"/>
      <c r="AJ20" s="141"/>
    </row>
    <row r="21" spans="1:36" x14ac:dyDescent="0.25">
      <c r="A21" s="28" t="s">
        <v>171</v>
      </c>
      <c r="B21" s="122">
        <f>'Inmatning Rapportering'!F146</f>
        <v>0</v>
      </c>
      <c r="C21" s="222">
        <v>1.2612341630650972E-2</v>
      </c>
      <c r="D21" s="222">
        <v>2.3585279656450152E-2</v>
      </c>
      <c r="E21" s="222">
        <v>8.8808012011907562E-5</v>
      </c>
      <c r="F21" s="218">
        <v>9.7175319425381702E-7</v>
      </c>
      <c r="G21" s="218">
        <v>8.1612996765161567E-6</v>
      </c>
      <c r="H21" s="218">
        <v>8.6487093720001455E-7</v>
      </c>
      <c r="J21" s="73">
        <f>B21*((C21+D21)+(E21+F21)*'GWP faktorer'!$C$8+(G21+H21)*'GWP faktorer'!$C$9)</f>
        <v>0</v>
      </c>
      <c r="K21" s="57"/>
      <c r="L21" s="19">
        <f t="shared" si="0"/>
        <v>0</v>
      </c>
      <c r="AA21" s="141"/>
      <c r="AB21" s="141"/>
      <c r="AC21" s="141"/>
      <c r="AD21" s="141"/>
      <c r="AE21" s="141"/>
      <c r="AF21" s="141"/>
      <c r="AG21" s="141"/>
      <c r="AH21" s="141"/>
      <c r="AI21" s="141"/>
      <c r="AJ21" s="141"/>
    </row>
    <row r="22" spans="1:36" x14ac:dyDescent="0.25">
      <c r="A22" s="28" t="s">
        <v>172</v>
      </c>
      <c r="B22" s="122">
        <f>'Inmatning Rapportering'!F147</f>
        <v>0</v>
      </c>
      <c r="C22" s="222">
        <v>1.4686106670718999E-2</v>
      </c>
      <c r="D22" s="222">
        <v>2.4612497192254564E-2</v>
      </c>
      <c r="E22" s="222">
        <v>5.2230943383093316E-5</v>
      </c>
      <c r="F22" s="218">
        <v>1.2752905161753104E-6</v>
      </c>
      <c r="G22" s="218">
        <v>3.664042152054197E-5</v>
      </c>
      <c r="H22" s="218">
        <v>8.6324460064354001E-7</v>
      </c>
      <c r="J22" s="73">
        <f>B22*((C22+D22)+(E22+F22)*'GWP faktorer'!$C$8+(G22+H22)*'GWP faktorer'!$C$9)</f>
        <v>0</v>
      </c>
      <c r="K22" s="57"/>
      <c r="L22" s="19">
        <f t="shared" si="0"/>
        <v>0</v>
      </c>
      <c r="AA22" s="141"/>
      <c r="AB22" s="141"/>
      <c r="AC22" s="141"/>
      <c r="AD22" s="141"/>
      <c r="AE22" s="141"/>
      <c r="AF22" s="141"/>
      <c r="AG22" s="141"/>
      <c r="AH22" s="141"/>
      <c r="AI22" s="141"/>
      <c r="AJ22" s="141"/>
    </row>
    <row r="23" spans="1:36" x14ac:dyDescent="0.25">
      <c r="A23" s="28" t="s">
        <v>173</v>
      </c>
      <c r="B23" s="122">
        <f>'Inmatning Rapportering'!F148</f>
        <v>0</v>
      </c>
      <c r="C23" s="222">
        <v>1.8611342979271649E-2</v>
      </c>
      <c r="D23" s="222">
        <v>5.1755663560143647E-2</v>
      </c>
      <c r="E23" s="222">
        <v>1.0950540602999911E-4</v>
      </c>
      <c r="F23" s="218">
        <v>4.837522873585648E-6</v>
      </c>
      <c r="G23" s="218">
        <v>6.9683476934798848E-6</v>
      </c>
      <c r="H23" s="218">
        <v>1.4909499583770846E-6</v>
      </c>
      <c r="J23" s="73">
        <f>B23*((C23+D23)+(E23+F23)*'GWP faktorer'!$C$8+(G23+H23)*'GWP faktorer'!$C$9)</f>
        <v>0</v>
      </c>
      <c r="K23" s="57"/>
      <c r="L23" s="19">
        <f t="shared" si="0"/>
        <v>0</v>
      </c>
      <c r="AA23" s="141"/>
      <c r="AB23" s="141"/>
      <c r="AC23" s="141"/>
      <c r="AD23" s="141"/>
      <c r="AE23" s="141"/>
      <c r="AF23" s="141"/>
      <c r="AG23" s="141"/>
      <c r="AH23" s="141"/>
      <c r="AI23" s="141"/>
      <c r="AJ23" s="141"/>
    </row>
    <row r="24" spans="1:36" x14ac:dyDescent="0.25">
      <c r="A24" s="28" t="s">
        <v>174</v>
      </c>
      <c r="B24" s="122">
        <f>'Inmatning Rapportering'!F149</f>
        <v>0</v>
      </c>
      <c r="C24" s="222">
        <v>1.8179988968760507E-2</v>
      </c>
      <c r="D24" s="222">
        <v>2.5258888112635981E-2</v>
      </c>
      <c r="E24" s="222">
        <v>1.2938740997815254E-4</v>
      </c>
      <c r="F24" s="218">
        <v>3.044699581093498E-8</v>
      </c>
      <c r="G24" s="218">
        <v>1.6580782144989462E-5</v>
      </c>
      <c r="H24" s="218">
        <v>1.0782153145964632E-6</v>
      </c>
      <c r="J24" s="73">
        <f>B24*((C24+D24)+(E24+F24)*'GWP faktorer'!$C$8+(G24+H24)*'GWP faktorer'!$C$9)</f>
        <v>0</v>
      </c>
      <c r="K24" s="57"/>
      <c r="L24" s="19">
        <f t="shared" si="0"/>
        <v>0</v>
      </c>
      <c r="AA24" s="141"/>
      <c r="AB24" s="141"/>
      <c r="AC24" s="141"/>
      <c r="AD24" s="141"/>
      <c r="AE24" s="141"/>
      <c r="AF24" s="141"/>
      <c r="AG24" s="141"/>
      <c r="AH24" s="141"/>
      <c r="AI24" s="141"/>
      <c r="AJ24" s="141"/>
    </row>
    <row r="25" spans="1:36" x14ac:dyDescent="0.25">
      <c r="A25" s="28" t="s">
        <v>175</v>
      </c>
      <c r="B25" s="122">
        <f>'Inmatning Rapportering'!F150</f>
        <v>0</v>
      </c>
      <c r="C25" s="222">
        <v>8.5087584703140134E-3</v>
      </c>
      <c r="D25" s="222">
        <v>4.3182157960509277E-3</v>
      </c>
      <c r="E25" s="222">
        <v>7.63096439986996E-5</v>
      </c>
      <c r="F25" s="218">
        <v>5.2051657090679079E-9</v>
      </c>
      <c r="G25" s="218">
        <v>7.2427933116452336E-6</v>
      </c>
      <c r="H25" s="218">
        <v>1.8432982411071685E-7</v>
      </c>
      <c r="J25" s="73">
        <f>B25*((C25+D25)+(E25+F25)*'GWP faktorer'!$C$8+(G25+H25)*'GWP faktorer'!$C$9)</f>
        <v>0</v>
      </c>
      <c r="K25" s="57"/>
      <c r="L25" s="19">
        <f t="shared" si="0"/>
        <v>0</v>
      </c>
      <c r="AA25" s="141"/>
      <c r="AB25" s="141"/>
      <c r="AC25" s="141"/>
      <c r="AD25" s="141"/>
      <c r="AE25" s="141"/>
      <c r="AF25" s="141"/>
      <c r="AG25" s="141"/>
      <c r="AH25" s="141"/>
      <c r="AI25" s="141"/>
      <c r="AJ25" s="141"/>
    </row>
    <row r="26" spans="1:36" x14ac:dyDescent="0.25">
      <c r="A26" s="28" t="s">
        <v>176</v>
      </c>
      <c r="B26" s="122">
        <f>'Inmatning Rapportering'!F151</f>
        <v>0</v>
      </c>
      <c r="C26" s="222">
        <v>1.2295981838833609E-2</v>
      </c>
      <c r="D26" s="222">
        <v>2.5922817866657597E-2</v>
      </c>
      <c r="E26" s="222">
        <v>8.1619983859713133E-5</v>
      </c>
      <c r="F26" s="218">
        <v>9.4865313871885628E-7</v>
      </c>
      <c r="G26" s="218">
        <v>7.0735624108738061E-6</v>
      </c>
      <c r="H26" s="218">
        <v>9.68551218927579E-7</v>
      </c>
      <c r="J26" s="73">
        <f>B26*((C26+D26)+(E26+F26)*'GWP faktorer'!$C$8+(G26+H26)*'GWP faktorer'!$C$9)</f>
        <v>0</v>
      </c>
      <c r="K26" s="57"/>
      <c r="L26" s="19">
        <f t="shared" si="0"/>
        <v>0</v>
      </c>
      <c r="AA26" s="141"/>
      <c r="AB26" s="141"/>
      <c r="AC26" s="141"/>
      <c r="AD26" s="141"/>
      <c r="AE26" s="141"/>
      <c r="AF26" s="141"/>
      <c r="AG26" s="141"/>
      <c r="AH26" s="141"/>
      <c r="AI26" s="141"/>
      <c r="AJ26" s="141"/>
    </row>
    <row r="27" spans="1:36" x14ac:dyDescent="0.25">
      <c r="A27" s="28" t="s">
        <v>177</v>
      </c>
      <c r="B27" s="122">
        <f>'Inmatning Rapportering'!F152</f>
        <v>0</v>
      </c>
      <c r="C27" s="222">
        <v>1.3190773059406812E-2</v>
      </c>
      <c r="D27" s="222">
        <v>5.9886517665831062E-3</v>
      </c>
      <c r="E27" s="222">
        <v>7.4581850089520705E-5</v>
      </c>
      <c r="F27" s="218">
        <v>5.8716346057068948E-7</v>
      </c>
      <c r="G27" s="218">
        <v>6.4357519502461569E-6</v>
      </c>
      <c r="H27" s="218">
        <v>1.683941585816897E-7</v>
      </c>
      <c r="J27" s="73">
        <f>B27*((C27+D27)+(E27+F27)*'GWP faktorer'!$C$8+(G27+H27)*'GWP faktorer'!$C$9)</f>
        <v>0</v>
      </c>
      <c r="K27" s="57"/>
      <c r="L27" s="19">
        <f t="shared" si="0"/>
        <v>0</v>
      </c>
      <c r="AA27" s="141"/>
      <c r="AB27" s="141"/>
      <c r="AC27" s="141"/>
      <c r="AD27" s="141"/>
      <c r="AE27" s="141"/>
      <c r="AF27" s="141"/>
      <c r="AG27" s="141"/>
      <c r="AH27" s="141"/>
      <c r="AI27" s="141"/>
      <c r="AJ27" s="141"/>
    </row>
    <row r="28" spans="1:36" x14ac:dyDescent="0.25">
      <c r="A28" s="28" t="s">
        <v>178</v>
      </c>
      <c r="B28" s="122">
        <f>'Inmatning Rapportering'!F153</f>
        <v>0</v>
      </c>
      <c r="C28" s="222">
        <v>2.3065534176137353E-2</v>
      </c>
      <c r="D28" s="222">
        <v>9.029250722231244E-2</v>
      </c>
      <c r="E28" s="222">
        <v>1.2285333300819068E-4</v>
      </c>
      <c r="F28" s="218">
        <v>5.637584167781791E-6</v>
      </c>
      <c r="G28" s="218">
        <v>6.335931114187421E-6</v>
      </c>
      <c r="H28" s="218">
        <v>3.0225905600994901E-6</v>
      </c>
      <c r="J28" s="73">
        <f>B28*((C28+D28)+(E28+F28)*'GWP faktorer'!$C$8+(G28+H28)*'GWP faktorer'!$C$9)</f>
        <v>0</v>
      </c>
      <c r="K28" s="57"/>
      <c r="L28" s="19">
        <f t="shared" si="0"/>
        <v>0</v>
      </c>
      <c r="AA28" s="141"/>
      <c r="AB28" s="141"/>
      <c r="AC28" s="141"/>
      <c r="AD28" s="141"/>
      <c r="AE28" s="141"/>
      <c r="AF28" s="141"/>
      <c r="AG28" s="141"/>
      <c r="AH28" s="141"/>
      <c r="AI28" s="141"/>
      <c r="AJ28" s="141"/>
    </row>
    <row r="29" spans="1:36" s="27" customFormat="1" x14ac:dyDescent="0.25">
      <c r="A29" s="28" t="s">
        <v>179</v>
      </c>
      <c r="B29" s="122">
        <f>'Inmatning Rapportering'!F154</f>
        <v>0</v>
      </c>
      <c r="C29" s="222">
        <v>1.5415787990099241E-2</v>
      </c>
      <c r="D29" s="222">
        <v>2.7179670431583629E-2</v>
      </c>
      <c r="E29" s="222">
        <v>8.6731363896385457E-5</v>
      </c>
      <c r="F29" s="218">
        <v>3.0268160644279035E-6</v>
      </c>
      <c r="G29" s="218">
        <v>5.9758761476755501E-6</v>
      </c>
      <c r="H29" s="218">
        <v>7.0981266081994255E-7</v>
      </c>
      <c r="J29" s="73">
        <f>B29*((C29+D29)+(E29+F29)*'GWP faktorer'!$C$8+(G29+H29)*'GWP faktorer'!$C$9)</f>
        <v>0</v>
      </c>
      <c r="K29" s="57"/>
      <c r="L29" s="19">
        <f t="shared" si="0"/>
        <v>0</v>
      </c>
      <c r="AA29" s="141"/>
      <c r="AB29" s="141"/>
      <c r="AC29" s="141"/>
      <c r="AD29" s="141"/>
      <c r="AE29" s="141"/>
      <c r="AF29" s="141"/>
      <c r="AG29" s="141"/>
      <c r="AH29" s="141"/>
      <c r="AI29" s="141"/>
      <c r="AJ29" s="141"/>
    </row>
    <row r="30" spans="1:36" ht="14.25" customHeight="1" x14ac:dyDescent="0.25">
      <c r="A30" s="28" t="s">
        <v>180</v>
      </c>
      <c r="B30" s="122">
        <f>'Inmatning Rapportering'!F155</f>
        <v>0</v>
      </c>
      <c r="C30" s="222">
        <v>9.3573362133822242E-3</v>
      </c>
      <c r="D30" s="222">
        <v>0</v>
      </c>
      <c r="E30" s="222">
        <v>3.4852156436436312E-5</v>
      </c>
      <c r="F30" s="219">
        <v>1.0094703435397895E-7</v>
      </c>
      <c r="G30" s="218">
        <v>4.0448922204258599E-5</v>
      </c>
      <c r="H30" s="219">
        <v>3.3447312328931947E-6</v>
      </c>
      <c r="J30" s="73">
        <f>B30*((C30+D30)+(E30+F30)*'GWP faktorer'!$C$8+(G30+H30)*'GWP faktorer'!$C$9)</f>
        <v>0</v>
      </c>
      <c r="K30" s="57"/>
      <c r="L30" s="19">
        <f t="shared" si="0"/>
        <v>0</v>
      </c>
      <c r="AA30" s="141"/>
      <c r="AB30" s="141"/>
      <c r="AC30" s="141"/>
      <c r="AD30" s="141"/>
      <c r="AE30" s="141"/>
      <c r="AF30" s="141"/>
      <c r="AG30" s="141"/>
      <c r="AH30" s="141"/>
      <c r="AI30" s="141"/>
      <c r="AJ30" s="141"/>
    </row>
    <row r="31" spans="1:36" x14ac:dyDescent="0.25">
      <c r="A31" s="24" t="s">
        <v>181</v>
      </c>
      <c r="B31" s="122">
        <f>'Inmatning Rapportering'!F156</f>
        <v>0</v>
      </c>
      <c r="C31" s="222">
        <v>8.3022214656277293E-3</v>
      </c>
      <c r="D31" s="222">
        <v>5.2430236664333156E-2</v>
      </c>
      <c r="E31" s="222">
        <v>5.5345337083440589E-6</v>
      </c>
      <c r="F31" s="219">
        <v>1.0094703435397895E-7</v>
      </c>
      <c r="G31" s="218">
        <v>1.680630423715663E-6</v>
      </c>
      <c r="H31" s="219">
        <v>3.3447312328931947E-6</v>
      </c>
      <c r="J31" s="73">
        <f>B31*((C31+D31)+(E31+F31)*'GWP faktorer'!$C$8+(G31+H31)*'GWP faktorer'!$C$9)</f>
        <v>0</v>
      </c>
      <c r="K31" s="57"/>
      <c r="L31" s="19">
        <f t="shared" si="0"/>
        <v>0</v>
      </c>
      <c r="AA31" s="141"/>
      <c r="AB31" s="141"/>
      <c r="AC31" s="141"/>
      <c r="AD31" s="141"/>
      <c r="AE31" s="141"/>
      <c r="AF31" s="141"/>
      <c r="AG31" s="141"/>
      <c r="AH31" s="141"/>
      <c r="AI31" s="141"/>
      <c r="AJ31" s="141"/>
    </row>
    <row r="32" spans="1:36" s="1" customFormat="1" ht="13" x14ac:dyDescent="0.3">
      <c r="A32" s="105" t="s">
        <v>136</v>
      </c>
      <c r="B32" s="108"/>
      <c r="C32" s="10"/>
      <c r="D32" s="10"/>
      <c r="E32" s="10"/>
      <c r="F32" s="109"/>
      <c r="G32" s="110"/>
      <c r="H32" s="109"/>
      <c r="J32" s="95">
        <f>SUM(J3:J31)</f>
        <v>0</v>
      </c>
      <c r="K32" s="95"/>
      <c r="L32" s="95">
        <f>SUM(L3:L31)</f>
        <v>0</v>
      </c>
      <c r="AA32" s="141"/>
      <c r="AB32" s="141"/>
      <c r="AC32" s="141"/>
      <c r="AD32" s="141"/>
      <c r="AE32" s="141"/>
      <c r="AF32" s="141"/>
      <c r="AG32" s="141"/>
      <c r="AH32" s="141"/>
      <c r="AI32" s="141"/>
      <c r="AJ32" s="141"/>
    </row>
    <row r="33" spans="1:36" x14ac:dyDescent="0.25">
      <c r="A33" s="71" t="s">
        <v>182</v>
      </c>
      <c r="B33" s="67"/>
      <c r="C33" s="57"/>
      <c r="D33" s="57"/>
      <c r="E33" s="57"/>
      <c r="F33" s="57"/>
      <c r="G33" s="57"/>
      <c r="H33" s="57"/>
      <c r="J33" s="57"/>
      <c r="K33" s="57"/>
      <c r="L33" s="4"/>
      <c r="AA33" s="141"/>
      <c r="AB33" s="141"/>
      <c r="AC33" s="141"/>
      <c r="AD33" s="141"/>
      <c r="AE33" s="141"/>
      <c r="AF33" s="141"/>
      <c r="AG33" s="141"/>
      <c r="AH33" s="141"/>
      <c r="AI33" s="141"/>
      <c r="AJ33" s="141"/>
    </row>
    <row r="34" spans="1:36" x14ac:dyDescent="0.25">
      <c r="A34" s="71"/>
      <c r="B34" s="67"/>
      <c r="C34" s="57"/>
      <c r="D34" s="57"/>
      <c r="E34" s="57"/>
      <c r="F34" s="57"/>
      <c r="G34" s="57"/>
      <c r="H34" s="57"/>
      <c r="J34" s="57"/>
      <c r="K34" s="57"/>
      <c r="L34" s="4"/>
      <c r="AA34" s="141"/>
      <c r="AB34" s="141"/>
      <c r="AC34" s="141"/>
      <c r="AD34" s="141"/>
      <c r="AE34" s="141"/>
      <c r="AF34" s="141"/>
      <c r="AG34" s="141"/>
      <c r="AH34" s="141"/>
      <c r="AI34" s="141"/>
      <c r="AJ34" s="141"/>
    </row>
    <row r="35" spans="1:36" x14ac:dyDescent="0.25">
      <c r="A35" s="27"/>
      <c r="B35" s="67"/>
      <c r="C35" s="57"/>
      <c r="D35" s="57"/>
      <c r="E35" s="57"/>
      <c r="F35" s="57"/>
      <c r="G35" s="57"/>
      <c r="H35" s="57"/>
      <c r="J35" s="57"/>
      <c r="K35" s="57"/>
      <c r="L35" s="4"/>
      <c r="AA35" s="141"/>
      <c r="AB35" s="141"/>
      <c r="AC35" s="141"/>
      <c r="AD35" s="141"/>
      <c r="AE35" s="141"/>
      <c r="AF35" s="141"/>
      <c r="AG35" s="141"/>
      <c r="AH35" s="141"/>
      <c r="AI35" s="141"/>
      <c r="AJ35" s="141"/>
    </row>
    <row r="36" spans="1:36" ht="30" customHeight="1" x14ac:dyDescent="0.25">
      <c r="A36" s="14" t="s">
        <v>49</v>
      </c>
      <c r="B36" s="125" t="s">
        <v>78</v>
      </c>
      <c r="C36" s="375" t="s">
        <v>50</v>
      </c>
      <c r="D36" s="376"/>
      <c r="E36" s="379" t="s">
        <v>51</v>
      </c>
      <c r="F36" s="380"/>
      <c r="G36" s="381" t="s">
        <v>52</v>
      </c>
      <c r="H36" s="382"/>
      <c r="J36" s="115" t="s">
        <v>138</v>
      </c>
      <c r="L36" s="44" t="s">
        <v>4</v>
      </c>
      <c r="AA36" s="141"/>
      <c r="AB36" s="141"/>
      <c r="AC36" s="141"/>
      <c r="AD36" s="141"/>
      <c r="AE36" s="141"/>
      <c r="AF36" s="141"/>
      <c r="AG36" s="141"/>
      <c r="AH36" s="141"/>
      <c r="AI36" s="141"/>
      <c r="AJ36" s="141"/>
    </row>
    <row r="37" spans="1:36" ht="13" x14ac:dyDescent="0.3">
      <c r="A37" s="14"/>
      <c r="B37" s="202" t="s">
        <v>238</v>
      </c>
      <c r="C37" s="35" t="s">
        <v>149</v>
      </c>
      <c r="D37" s="36" t="s">
        <v>150</v>
      </c>
      <c r="E37" s="39" t="s">
        <v>149</v>
      </c>
      <c r="F37" s="40" t="s">
        <v>150</v>
      </c>
      <c r="G37" s="37" t="s">
        <v>149</v>
      </c>
      <c r="H37" s="38" t="s">
        <v>150</v>
      </c>
      <c r="J37" s="46" t="s">
        <v>46</v>
      </c>
      <c r="L37" s="45"/>
      <c r="AA37" s="141"/>
      <c r="AB37" s="141"/>
      <c r="AC37" s="141"/>
      <c r="AD37" s="141"/>
      <c r="AE37" s="141"/>
      <c r="AF37" s="141"/>
      <c r="AG37" s="141"/>
      <c r="AH37" s="141"/>
      <c r="AI37" s="141"/>
      <c r="AJ37" s="141"/>
    </row>
    <row r="38" spans="1:36" x14ac:dyDescent="0.25">
      <c r="A38" s="24" t="s">
        <v>98</v>
      </c>
      <c r="B38" s="128">
        <f>'Inmatning Rapportering'!F158</f>
        <v>0</v>
      </c>
      <c r="C38" s="218">
        <v>7.2100277984439132E-2</v>
      </c>
      <c r="D38" s="218">
        <v>0.38169011004935582</v>
      </c>
      <c r="E38" s="218">
        <v>3.4720030497288276E-4</v>
      </c>
      <c r="F38" s="218">
        <v>5.8629552095074778E-6</v>
      </c>
      <c r="G38" s="218">
        <v>4.6293373996384364E-6</v>
      </c>
      <c r="H38" s="219">
        <v>2.1106638754226921E-5</v>
      </c>
      <c r="J38" s="73">
        <f>B38*((C38+D38)+(E38+F38)*'GWP faktorer'!$C$8+(G38+H38)*'GWP faktorer'!$C$9)</f>
        <v>0</v>
      </c>
      <c r="K38" s="57"/>
      <c r="L38" s="19">
        <f>B38*(C38+D38)</f>
        <v>0</v>
      </c>
      <c r="AA38" s="141"/>
      <c r="AB38" s="141"/>
      <c r="AC38" s="141"/>
      <c r="AD38" s="141"/>
      <c r="AE38" s="141"/>
      <c r="AF38" s="141"/>
      <c r="AG38" s="141"/>
      <c r="AH38" s="141"/>
      <c r="AI38" s="141"/>
      <c r="AJ38" s="141"/>
    </row>
    <row r="39" spans="1:36" x14ac:dyDescent="0.25">
      <c r="A39" s="24" t="s">
        <v>99</v>
      </c>
      <c r="B39" s="128">
        <f>'Inmatning Rapportering'!F159</f>
        <v>0</v>
      </c>
      <c r="C39" s="218">
        <v>7.083219835963761E-2</v>
      </c>
      <c r="D39" s="219">
        <v>0.37497705061224368</v>
      </c>
      <c r="E39" s="218">
        <v>1.8207260715532022E-4</v>
      </c>
      <c r="F39" s="219">
        <v>5.7598391848521348E-6</v>
      </c>
      <c r="G39" s="218">
        <v>2.4276347620709368E-6</v>
      </c>
      <c r="H39" s="219">
        <v>2.0735421065467687E-5</v>
      </c>
      <c r="J39" s="73">
        <f>B39*((C39+D39)+(E39+F39)*'GWP faktorer'!$C$8+(G39+H39)*'GWP faktorer'!$C$9)</f>
        <v>0</v>
      </c>
      <c r="K39" s="57"/>
      <c r="L39" s="19">
        <f>B39*(C39+D39)</f>
        <v>0</v>
      </c>
      <c r="AA39" s="141"/>
      <c r="AB39" s="141"/>
      <c r="AC39" s="141"/>
      <c r="AD39" s="141"/>
      <c r="AE39" s="141"/>
      <c r="AF39" s="141"/>
      <c r="AG39" s="141"/>
      <c r="AH39" s="141"/>
      <c r="AI39" s="141"/>
      <c r="AJ39" s="141"/>
    </row>
    <row r="40" spans="1:36" x14ac:dyDescent="0.25">
      <c r="A40" s="24" t="s">
        <v>100</v>
      </c>
      <c r="B40" s="128">
        <f>'Inmatning Rapportering'!F160</f>
        <v>0</v>
      </c>
      <c r="C40" s="218">
        <v>0.10940751318060493</v>
      </c>
      <c r="D40" s="218">
        <v>0.57919007961583913</v>
      </c>
      <c r="E40" s="218">
        <v>2.3757811299966863E-4</v>
      </c>
      <c r="F40" s="218">
        <v>8.8966557036011052E-6</v>
      </c>
      <c r="G40" s="218">
        <v>3.1677081733289153E-6</v>
      </c>
      <c r="H40" s="219">
        <v>3.2027960532963982E-5</v>
      </c>
      <c r="J40" s="73">
        <f>B40*((C40+D40)+(E40+F40)*'GWP faktorer'!$C$8+(G40+H40)*'GWP faktorer'!$C$9)</f>
        <v>0</v>
      </c>
      <c r="K40" s="57"/>
      <c r="L40" s="19">
        <f>B40*(C40+D40)</f>
        <v>0</v>
      </c>
      <c r="AA40" s="141"/>
      <c r="AB40" s="141"/>
      <c r="AC40" s="141"/>
      <c r="AD40" s="141"/>
      <c r="AE40" s="141"/>
      <c r="AF40" s="141"/>
      <c r="AG40" s="141"/>
      <c r="AH40" s="141"/>
      <c r="AI40" s="141"/>
      <c r="AJ40" s="141"/>
    </row>
    <row r="41" spans="1:36" x14ac:dyDescent="0.25">
      <c r="A41" s="24" t="s">
        <v>103</v>
      </c>
      <c r="B41" s="128">
        <f>'Inmatning Rapportering'!F161</f>
        <v>0</v>
      </c>
      <c r="C41" s="218">
        <v>2.1326411479281798E-2</v>
      </c>
      <c r="D41" s="218">
        <v>0.11289943079334203</v>
      </c>
      <c r="E41" s="218">
        <v>9.2027730787627032E-5</v>
      </c>
      <c r="F41" s="218">
        <v>1.734192970927806E-6</v>
      </c>
      <c r="G41" s="218">
        <v>1.227036410501694E-6</v>
      </c>
      <c r="H41" s="219">
        <v>6.2430946953401019E-6</v>
      </c>
      <c r="J41" s="73">
        <f>B41*((C41+D41)+(E41+F41)*'GWP faktorer'!$C$8+(G41+H41)*'GWP faktorer'!$C$9)</f>
        <v>0</v>
      </c>
      <c r="K41" s="57"/>
      <c r="L41" s="19">
        <f>B41*(C41+D41)</f>
        <v>0</v>
      </c>
      <c r="AA41" s="141"/>
      <c r="AB41" s="141"/>
      <c r="AC41" s="141"/>
      <c r="AD41" s="141"/>
      <c r="AE41" s="141"/>
      <c r="AF41" s="141"/>
      <c r="AG41" s="141"/>
      <c r="AH41" s="141"/>
      <c r="AI41" s="141"/>
      <c r="AJ41" s="141"/>
    </row>
    <row r="42" spans="1:36" x14ac:dyDescent="0.25">
      <c r="A42" s="24" t="s">
        <v>312</v>
      </c>
      <c r="B42" s="128">
        <f>'Inmatning Rapportering'!F162</f>
        <v>0</v>
      </c>
      <c r="C42" s="218">
        <v>8.5140231399371158E-2</v>
      </c>
      <c r="D42" s="218">
        <v>0.45072203881748157</v>
      </c>
      <c r="E42" s="218">
        <v>3.7530951939450098E-4</v>
      </c>
      <c r="F42" s="218">
        <v>6.9233209243568791E-6</v>
      </c>
      <c r="G42" s="218">
        <v>5.0041269252600131E-6</v>
      </c>
      <c r="H42" s="219">
        <v>2.4923955327684769E-5</v>
      </c>
      <c r="J42" s="73">
        <f>B42*((C42+D42)+(E42+F42)*'GWP faktorer'!$C$8+(G42+H42)*'GWP faktorer'!$C$9)</f>
        <v>0</v>
      </c>
      <c r="K42" s="57"/>
      <c r="L42" s="19">
        <f t="shared" ref="L42:L44" si="1">B42*(C42+D42)</f>
        <v>0</v>
      </c>
      <c r="AA42" s="141"/>
      <c r="AB42" s="141"/>
      <c r="AC42" s="141"/>
      <c r="AD42" s="141"/>
      <c r="AE42" s="141"/>
      <c r="AF42" s="141"/>
      <c r="AG42" s="141"/>
      <c r="AH42" s="141"/>
      <c r="AI42" s="141"/>
      <c r="AJ42" s="141"/>
    </row>
    <row r="43" spans="1:36" x14ac:dyDescent="0.25">
      <c r="A43" s="24" t="s">
        <v>101</v>
      </c>
      <c r="B43" s="128">
        <f>'Inmatning Rapportering'!F163</f>
        <v>0</v>
      </c>
      <c r="C43" s="218">
        <v>7.7069416054401263E-2</v>
      </c>
      <c r="D43" s="218">
        <v>0.40799612314383543</v>
      </c>
      <c r="E43" s="218">
        <v>1.5825374312928341E-4</v>
      </c>
      <c r="F43" s="218">
        <v>6.2670290182150383E-6</v>
      </c>
      <c r="G43" s="218">
        <v>2.1100499083904461E-6</v>
      </c>
      <c r="H43" s="219">
        <v>2.2561304465574141E-5</v>
      </c>
      <c r="J43" s="73">
        <f>B43*((C43+D43)+(E43+F43)*'GWP faktorer'!$C$8+(G43+H43)*'GWP faktorer'!$C$9)</f>
        <v>0</v>
      </c>
      <c r="K43" s="57"/>
      <c r="L43" s="19">
        <f t="shared" si="1"/>
        <v>0</v>
      </c>
      <c r="AA43" s="141"/>
      <c r="AB43" s="141"/>
      <c r="AC43" s="141"/>
      <c r="AD43" s="141"/>
      <c r="AE43" s="141"/>
      <c r="AF43" s="141"/>
      <c r="AG43" s="141"/>
      <c r="AH43" s="141"/>
      <c r="AI43" s="141"/>
      <c r="AJ43" s="141"/>
    </row>
    <row r="44" spans="1:36" x14ac:dyDescent="0.25">
      <c r="A44" s="24" t="s">
        <v>104</v>
      </c>
      <c r="B44" s="128">
        <f>'Inmatning Rapportering'!F164</f>
        <v>0</v>
      </c>
      <c r="C44" s="218">
        <v>4.5155970902607395E-2</v>
      </c>
      <c r="D44" s="218">
        <v>0.23905022262079964</v>
      </c>
      <c r="E44" s="218">
        <v>2.3686214128681001E-4</v>
      </c>
      <c r="F44" s="218">
        <v>3.6719336214064028E-6</v>
      </c>
      <c r="G44" s="218">
        <v>3.1581618838241343E-6</v>
      </c>
      <c r="H44" s="219">
        <v>1.3218961037063051E-5</v>
      </c>
      <c r="J44" s="73">
        <f>B44*((C44+D44)+(E44+F44)*'GWP faktorer'!$C$8+(G44+H44)*'GWP faktorer'!$C$9)</f>
        <v>0</v>
      </c>
      <c r="K44" s="57"/>
      <c r="L44" s="19">
        <f t="shared" si="1"/>
        <v>0</v>
      </c>
      <c r="AA44" s="141"/>
      <c r="AB44" s="141"/>
      <c r="AC44" s="141"/>
      <c r="AD44" s="141"/>
      <c r="AE44" s="141"/>
      <c r="AF44" s="141"/>
      <c r="AG44" s="141"/>
      <c r="AH44" s="141"/>
      <c r="AI44" s="141"/>
      <c r="AJ44" s="141"/>
    </row>
    <row r="45" spans="1:36" x14ac:dyDescent="0.25">
      <c r="A45" s="24" t="s">
        <v>102</v>
      </c>
      <c r="B45" s="128">
        <f>'Inmatning Rapportering'!F165</f>
        <v>0</v>
      </c>
      <c r="C45" s="218">
        <v>4.5706402403009161E-2</v>
      </c>
      <c r="D45" s="218">
        <v>0.23663419883852094</v>
      </c>
      <c r="E45" s="218">
        <v>1.0820957346406988E-4</v>
      </c>
      <c r="F45" s="218">
        <v>2.5098854614739873E-6</v>
      </c>
      <c r="G45" s="218">
        <v>9.5146925066292649E-7</v>
      </c>
      <c r="H45" s="219">
        <v>9.0355876613063553E-6</v>
      </c>
      <c r="J45" s="73">
        <f>B45*((C45+D45)+(E45+F45)*'GWP faktorer'!$C$8+(G45+H45)*'GWP faktorer'!$C$9)</f>
        <v>0</v>
      </c>
      <c r="K45" s="57"/>
      <c r="L45" s="19">
        <f>B45*(C45+D45)</f>
        <v>0</v>
      </c>
      <c r="AA45" s="141"/>
      <c r="AB45" s="141"/>
      <c r="AC45" s="141"/>
      <c r="AD45" s="141"/>
      <c r="AE45" s="141"/>
      <c r="AF45" s="141"/>
      <c r="AG45" s="141"/>
      <c r="AH45" s="141"/>
      <c r="AI45" s="141"/>
      <c r="AJ45" s="141"/>
    </row>
    <row r="46" spans="1:36" x14ac:dyDescent="0.25">
      <c r="A46" s="24" t="s">
        <v>110</v>
      </c>
      <c r="B46" s="128">
        <f>'Inmatning Rapportering'!F166</f>
        <v>0</v>
      </c>
      <c r="C46" s="218">
        <v>2.2314791515368734E-2</v>
      </c>
      <c r="D46" s="219">
        <v>0.11813179459679408</v>
      </c>
      <c r="E46" s="218">
        <v>1.8595659596140604E-4</v>
      </c>
      <c r="F46" s="219">
        <v>1.8145647537217609E-6</v>
      </c>
      <c r="G46" s="218">
        <v>2.4794212794854144E-6</v>
      </c>
      <c r="H46" s="219">
        <v>6.5324331133983398E-6</v>
      </c>
      <c r="J46" s="73">
        <f>B46*((C46+D46)+(E46+F46)*'GWP faktorer'!$C$8+(G46+H46)*'GWP faktorer'!$C$9)</f>
        <v>0</v>
      </c>
      <c r="K46" s="57"/>
      <c r="L46" s="19">
        <f>B46*(C46+D46)</f>
        <v>0</v>
      </c>
      <c r="AA46" s="141"/>
      <c r="AB46" s="141"/>
      <c r="AC46" s="141"/>
      <c r="AD46" s="141"/>
      <c r="AE46" s="141"/>
      <c r="AF46" s="141"/>
      <c r="AG46" s="141"/>
      <c r="AH46" s="141"/>
      <c r="AI46" s="141"/>
      <c r="AJ46" s="141"/>
    </row>
    <row r="47" spans="1:36" ht="13" x14ac:dyDescent="0.3">
      <c r="A47" s="105" t="s">
        <v>136</v>
      </c>
      <c r="C47" s="57"/>
      <c r="D47" s="57"/>
      <c r="E47" s="57"/>
      <c r="F47" s="68"/>
      <c r="G47" s="57"/>
      <c r="H47" s="68"/>
      <c r="J47" s="95">
        <f t="shared" ref="J47:L47" si="2">SUM(J38:J46)</f>
        <v>0</v>
      </c>
      <c r="K47" s="95"/>
      <c r="L47" s="95">
        <f t="shared" si="2"/>
        <v>0</v>
      </c>
      <c r="AA47" s="141"/>
      <c r="AB47" s="141"/>
      <c r="AC47" s="141"/>
      <c r="AD47" s="141"/>
      <c r="AE47" s="141"/>
      <c r="AF47" s="141"/>
      <c r="AG47" s="141"/>
      <c r="AH47" s="141"/>
      <c r="AI47" s="141"/>
      <c r="AJ47" s="141"/>
    </row>
    <row r="48" spans="1:36" x14ac:dyDescent="0.25">
      <c r="A48" s="27"/>
      <c r="C48" s="57"/>
      <c r="D48" s="57"/>
      <c r="E48" s="57"/>
      <c r="F48" s="68"/>
      <c r="G48" s="57"/>
      <c r="H48" s="68"/>
      <c r="J48" s="57"/>
      <c r="K48" s="57"/>
      <c r="L48" s="57"/>
      <c r="AA48" s="141"/>
      <c r="AB48" s="141"/>
      <c r="AC48" s="141"/>
      <c r="AD48" s="141"/>
      <c r="AE48" s="141"/>
      <c r="AF48" s="141"/>
      <c r="AG48" s="141"/>
      <c r="AH48" s="141"/>
      <c r="AI48" s="141"/>
      <c r="AJ48" s="141"/>
    </row>
    <row r="49" spans="1:36" x14ac:dyDescent="0.25">
      <c r="A49" s="27"/>
      <c r="C49" s="57"/>
      <c r="D49" s="57"/>
      <c r="E49" s="57"/>
      <c r="F49" s="68"/>
      <c r="G49" s="57"/>
      <c r="H49" s="68"/>
      <c r="J49" s="57"/>
      <c r="K49" s="57"/>
      <c r="L49" s="57"/>
      <c r="AA49" s="141"/>
      <c r="AB49" s="141"/>
      <c r="AC49" s="141"/>
      <c r="AD49" s="141"/>
      <c r="AE49" s="141"/>
      <c r="AF49" s="141"/>
      <c r="AG49" s="141"/>
      <c r="AH49" s="141"/>
      <c r="AI49" s="141"/>
      <c r="AJ49" s="141"/>
    </row>
    <row r="50" spans="1:36" ht="28" x14ac:dyDescent="0.25">
      <c r="A50" s="14" t="s">
        <v>135</v>
      </c>
      <c r="B50" s="125" t="s">
        <v>78</v>
      </c>
      <c r="C50" s="375" t="s">
        <v>50</v>
      </c>
      <c r="D50" s="376"/>
      <c r="E50" s="379" t="s">
        <v>51</v>
      </c>
      <c r="F50" s="380"/>
      <c r="G50" s="381" t="s">
        <v>52</v>
      </c>
      <c r="H50" s="382"/>
      <c r="J50" s="115" t="s">
        <v>138</v>
      </c>
      <c r="L50" s="44" t="s">
        <v>4</v>
      </c>
      <c r="AA50" s="141"/>
      <c r="AB50" s="141"/>
      <c r="AC50" s="141"/>
      <c r="AD50" s="141"/>
      <c r="AE50" s="141"/>
      <c r="AF50" s="141"/>
      <c r="AG50" s="141"/>
      <c r="AH50" s="141"/>
      <c r="AI50" s="141"/>
      <c r="AJ50" s="141"/>
    </row>
    <row r="51" spans="1:36" ht="13" x14ac:dyDescent="0.3">
      <c r="A51" s="14"/>
      <c r="B51" s="202" t="s">
        <v>238</v>
      </c>
      <c r="C51" s="35" t="s">
        <v>149</v>
      </c>
      <c r="D51" s="36" t="s">
        <v>150</v>
      </c>
      <c r="E51" s="39" t="s">
        <v>149</v>
      </c>
      <c r="F51" s="40" t="s">
        <v>150</v>
      </c>
      <c r="G51" s="37" t="s">
        <v>149</v>
      </c>
      <c r="H51" s="38" t="s">
        <v>150</v>
      </c>
      <c r="J51" s="46" t="s">
        <v>46</v>
      </c>
      <c r="L51" s="45"/>
      <c r="AA51" s="141"/>
      <c r="AB51" s="141"/>
      <c r="AC51" s="141"/>
      <c r="AD51" s="141"/>
      <c r="AE51" s="141"/>
      <c r="AF51" s="141"/>
      <c r="AG51" s="141"/>
      <c r="AH51" s="141"/>
      <c r="AI51" s="141"/>
      <c r="AJ51" s="141"/>
    </row>
    <row r="52" spans="1:36" x14ac:dyDescent="0.25">
      <c r="A52" s="24" t="s">
        <v>98</v>
      </c>
      <c r="B52" s="128">
        <f>'Inmatning Rapportering'!F167</f>
        <v>0</v>
      </c>
      <c r="C52" s="220">
        <v>0.12164585228526037</v>
      </c>
      <c r="D52" s="220">
        <v>0.64397835963724825</v>
      </c>
      <c r="E52" s="220">
        <v>5.2638283324435821E-4</v>
      </c>
      <c r="F52" s="221">
        <v>9.891836804356982E-6</v>
      </c>
      <c r="G52" s="221">
        <v>7.0184377765914418E-6</v>
      </c>
      <c r="H52" s="220">
        <v>3.5610612495685138E-5</v>
      </c>
      <c r="J52" s="73">
        <f>B52*((C52+D52)+(E52+F52)*'GWP faktorer'!$C$8+(G52+H52)*'GWP faktorer'!$C$9)</f>
        <v>0</v>
      </c>
      <c r="K52" s="57"/>
      <c r="L52" s="19">
        <f>B52*(C52+D52)</f>
        <v>0</v>
      </c>
      <c r="AA52" s="141"/>
      <c r="AB52" s="141"/>
      <c r="AC52" s="141"/>
      <c r="AD52" s="141"/>
      <c r="AE52" s="141"/>
      <c r="AF52" s="141"/>
      <c r="AG52" s="141"/>
      <c r="AH52" s="141"/>
      <c r="AI52" s="141"/>
      <c r="AJ52" s="141"/>
    </row>
    <row r="53" spans="1:36" x14ac:dyDescent="0.25">
      <c r="A53" s="24" t="s">
        <v>99</v>
      </c>
      <c r="B53" s="128">
        <f>'Inmatning Rapportering'!F168</f>
        <v>0</v>
      </c>
      <c r="C53" s="220">
        <v>8.8014800572329965E-2</v>
      </c>
      <c r="D53" s="220">
        <v>0.4659396587024966</v>
      </c>
      <c r="E53" s="220">
        <v>3.68111105315459E-4</v>
      </c>
      <c r="F53" s="221">
        <v>7.1570713450047097E-6</v>
      </c>
      <c r="G53" s="221">
        <v>4.9081480708727876E-6</v>
      </c>
      <c r="H53" s="220">
        <v>2.5765456842016956E-5</v>
      </c>
      <c r="J53" s="73">
        <f>B53*((C53+D53)+(E53+F53)*'GWP faktorer'!$C$8+(G53+H53)*'GWP faktorer'!$C$9)</f>
        <v>0</v>
      </c>
      <c r="K53" s="57"/>
      <c r="L53" s="19">
        <f>B53*(C53+D53)</f>
        <v>0</v>
      </c>
      <c r="AA53" s="141"/>
      <c r="AB53" s="141"/>
      <c r="AC53" s="141"/>
      <c r="AD53" s="141"/>
      <c r="AE53" s="141"/>
      <c r="AF53" s="141"/>
      <c r="AG53" s="141"/>
      <c r="AH53" s="141"/>
      <c r="AI53" s="141"/>
      <c r="AJ53" s="141"/>
    </row>
    <row r="54" spans="1:36" x14ac:dyDescent="0.25">
      <c r="A54" s="24" t="s">
        <v>100</v>
      </c>
      <c r="B54" s="128">
        <f>'Inmatning Rapportering'!F169</f>
        <v>0</v>
      </c>
      <c r="C54" s="220">
        <v>0.12425181791857642</v>
      </c>
      <c r="D54" s="220">
        <v>0.65777402502400162</v>
      </c>
      <c r="E54" s="220">
        <v>9.8779400298254732E-4</v>
      </c>
      <c r="F54" s="221">
        <v>1.0103745277011484E-5</v>
      </c>
      <c r="G54" s="221">
        <v>1.3170586706433966E-5</v>
      </c>
      <c r="H54" s="220">
        <v>3.6373482997241349E-5</v>
      </c>
      <c r="J54" s="73">
        <f>B54*((C54+D54)+(E54+F54)*'GWP faktorer'!$C$8+(G54+H54)*'GWP faktorer'!$C$9)</f>
        <v>0</v>
      </c>
      <c r="K54" s="57"/>
      <c r="L54" s="19">
        <f>B54*(C54+D54)</f>
        <v>0</v>
      </c>
      <c r="AA54" s="141"/>
      <c r="AB54" s="141"/>
      <c r="AC54" s="141"/>
      <c r="AD54" s="141"/>
      <c r="AE54" s="141"/>
      <c r="AF54" s="141"/>
      <c r="AG54" s="141"/>
      <c r="AH54" s="141"/>
      <c r="AI54" s="141"/>
      <c r="AJ54" s="141"/>
    </row>
    <row r="55" spans="1:36" x14ac:dyDescent="0.25">
      <c r="A55" s="24" t="s">
        <v>103</v>
      </c>
      <c r="B55" s="128">
        <f>'Inmatning Rapportering'!F170</f>
        <v>0</v>
      </c>
      <c r="C55" s="220">
        <v>6.4311636065420008E-2</v>
      </c>
      <c r="D55" s="220">
        <v>0.34045798620307843</v>
      </c>
      <c r="E55" s="220">
        <v>2.6817469300143915E-4</v>
      </c>
      <c r="F55" s="221">
        <v>5.2296087094571344E-6</v>
      </c>
      <c r="G55" s="221">
        <v>3.5756625733525224E-6</v>
      </c>
      <c r="H55" s="220">
        <v>1.8826591354045686E-5</v>
      </c>
      <c r="J55" s="73">
        <f>B55*((C55+D55)+(E55+F55)*'GWP faktorer'!$C$8+(G55+H55)*'GWP faktorer'!$C$9)</f>
        <v>0</v>
      </c>
      <c r="K55" s="57"/>
      <c r="L55" s="19">
        <f>B55*(C55+D55)</f>
        <v>0</v>
      </c>
      <c r="AA55" s="141"/>
      <c r="AB55" s="141"/>
      <c r="AC55" s="141"/>
      <c r="AD55" s="141"/>
      <c r="AE55" s="141"/>
      <c r="AF55" s="141"/>
      <c r="AG55" s="141"/>
      <c r="AH55" s="141"/>
      <c r="AI55" s="141"/>
      <c r="AJ55" s="141"/>
    </row>
    <row r="56" spans="1:36" x14ac:dyDescent="0.25">
      <c r="A56" s="24" t="s">
        <v>312</v>
      </c>
      <c r="B56" s="128">
        <f>'Inmatning Rapportering'!F171</f>
        <v>0</v>
      </c>
      <c r="C56" s="220">
        <v>0.10470503495171424</v>
      </c>
      <c r="D56" s="220">
        <v>0.55429573131558163</v>
      </c>
      <c r="E56" s="220">
        <v>4.6218252220961735E-4</v>
      </c>
      <c r="F56" s="221">
        <v>8.5142657877727503E-6</v>
      </c>
      <c r="G56" s="221">
        <v>6.1624336294615648E-6</v>
      </c>
      <c r="H56" s="220">
        <v>3.0651356835981907E-5</v>
      </c>
      <c r="J56" s="73">
        <f>B56*((C56+D56)+(E56+F56)*'GWP faktorer'!$C$8+(G56+H56)*'GWP faktorer'!$C$9)</f>
        <v>0</v>
      </c>
      <c r="K56" s="57"/>
      <c r="L56" s="19">
        <f t="shared" ref="L56:L57" si="3">B56*(C56+D56)</f>
        <v>0</v>
      </c>
      <c r="AA56" s="141"/>
      <c r="AB56" s="141"/>
      <c r="AC56" s="141"/>
      <c r="AD56" s="141"/>
      <c r="AE56" s="141"/>
      <c r="AF56" s="141"/>
      <c r="AG56" s="141"/>
      <c r="AH56" s="141"/>
      <c r="AI56" s="141"/>
      <c r="AJ56" s="141"/>
    </row>
    <row r="57" spans="1:36" x14ac:dyDescent="0.25">
      <c r="A57" s="24" t="s">
        <v>101</v>
      </c>
      <c r="B57" s="128">
        <f>'Inmatning Rapportering'!F172</f>
        <v>0</v>
      </c>
      <c r="C57" s="220">
        <v>0.11036538813698404</v>
      </c>
      <c r="D57" s="220">
        <v>0.58426095323428406</v>
      </c>
      <c r="E57" s="220">
        <v>2.865913560591618E-4</v>
      </c>
      <c r="F57" s="221">
        <v>8.9745469145999212E-6</v>
      </c>
      <c r="G57" s="221">
        <v>3.8212180807888243E-6</v>
      </c>
      <c r="H57" s="220">
        <v>3.2308368892559718E-5</v>
      </c>
      <c r="J57" s="73">
        <f>B57*((C57+D57)+(E57+F57)*'GWP faktorer'!$C$8+(G57+H57)*'GWP faktorer'!$C$9)</f>
        <v>0</v>
      </c>
      <c r="K57" s="57"/>
      <c r="L57" s="19">
        <f t="shared" si="3"/>
        <v>0</v>
      </c>
      <c r="AA57" s="141"/>
      <c r="AB57" s="141"/>
      <c r="AC57" s="141"/>
      <c r="AD57" s="141"/>
      <c r="AE57" s="141"/>
      <c r="AF57" s="141"/>
      <c r="AG57" s="141"/>
      <c r="AH57" s="141"/>
      <c r="AI57" s="141"/>
      <c r="AJ57" s="141"/>
    </row>
    <row r="58" spans="1:36" x14ac:dyDescent="0.25">
      <c r="A58" s="24" t="s">
        <v>104</v>
      </c>
      <c r="B58" s="128">
        <f>'Inmatning Rapportering'!F173</f>
        <v>0</v>
      </c>
      <c r="C58" s="220">
        <v>0.20586948894622004</v>
      </c>
      <c r="D58" s="220">
        <v>1.0898480572938467</v>
      </c>
      <c r="E58" s="220">
        <v>8.7308855905225604E-4</v>
      </c>
      <c r="F58" s="221">
        <v>1.6740623287976511E-5</v>
      </c>
      <c r="G58" s="221">
        <v>1.1641180787363416E-5</v>
      </c>
      <c r="H58" s="220">
        <v>6.0266243836715435E-5</v>
      </c>
      <c r="J58" s="73">
        <f>B58*((C58+D58)+(E58+F58)*'GWP faktorer'!$C$8+(G58+H58)*'GWP faktorer'!$C$9)</f>
        <v>0</v>
      </c>
      <c r="K58" s="57"/>
      <c r="L58" s="19">
        <f>B58*(C58+D58)</f>
        <v>0</v>
      </c>
      <c r="AA58" s="141"/>
      <c r="AB58" s="141"/>
      <c r="AC58" s="141"/>
      <c r="AD58" s="141"/>
      <c r="AE58" s="141"/>
      <c r="AF58" s="141"/>
      <c r="AG58" s="141"/>
      <c r="AH58" s="141"/>
      <c r="AI58" s="141"/>
      <c r="AJ58" s="141"/>
    </row>
    <row r="59" spans="1:36" x14ac:dyDescent="0.25">
      <c r="A59" s="24" t="s">
        <v>102</v>
      </c>
      <c r="B59" s="128">
        <f>'Inmatning Rapportering'!F174</f>
        <v>0</v>
      </c>
      <c r="C59" s="220">
        <v>7.1509814187150078E-2</v>
      </c>
      <c r="D59" s="220">
        <v>0.37856426645945912</v>
      </c>
      <c r="E59" s="220">
        <v>3.2054816226055626E-4</v>
      </c>
      <c r="F59" s="221">
        <v>5.8149406540422588E-6</v>
      </c>
      <c r="G59" s="221">
        <v>4.2739754968074173E-6</v>
      </c>
      <c r="H59" s="220">
        <v>2.0933786354552133E-5</v>
      </c>
      <c r="J59" s="73">
        <f>B59*((C59+D59)+(E59+F59)*'GWP faktorer'!$C$8+(G59+H59)*'GWP faktorer'!$C$9)</f>
        <v>0</v>
      </c>
      <c r="K59" s="57"/>
      <c r="L59" s="19">
        <f>B59*(C59+D59)</f>
        <v>0</v>
      </c>
      <c r="AA59" s="141"/>
      <c r="AB59" s="141"/>
      <c r="AC59" s="141"/>
      <c r="AD59" s="141"/>
      <c r="AE59" s="141"/>
      <c r="AF59" s="141"/>
      <c r="AG59" s="141"/>
      <c r="AH59" s="141"/>
      <c r="AI59" s="141"/>
      <c r="AJ59" s="141"/>
    </row>
    <row r="60" spans="1:36" ht="13" x14ac:dyDescent="0.3">
      <c r="A60" s="105" t="s">
        <v>136</v>
      </c>
      <c r="B60" s="57"/>
      <c r="C60" s="68"/>
      <c r="D60" s="68"/>
      <c r="E60" s="68"/>
      <c r="F60" s="100"/>
      <c r="G60" s="100"/>
      <c r="H60" s="68"/>
      <c r="J60" s="95">
        <f t="shared" ref="J60:L60" si="4">SUM(J52:J59)</f>
        <v>0</v>
      </c>
      <c r="K60" s="95"/>
      <c r="L60" s="95">
        <f t="shared" si="4"/>
        <v>0</v>
      </c>
      <c r="AA60" s="141"/>
      <c r="AB60" s="141"/>
      <c r="AC60" s="141"/>
      <c r="AD60" s="141"/>
      <c r="AE60" s="141"/>
      <c r="AF60" s="141"/>
      <c r="AG60" s="141"/>
      <c r="AH60" s="141"/>
      <c r="AI60" s="141"/>
      <c r="AJ60" s="141"/>
    </row>
    <row r="61" spans="1:36" ht="13" x14ac:dyDescent="0.3">
      <c r="A61" s="71"/>
      <c r="C61" s="57"/>
      <c r="D61" s="57"/>
      <c r="E61" s="57"/>
      <c r="F61" s="68"/>
      <c r="G61" s="57"/>
      <c r="H61" s="68"/>
      <c r="J61" s="10"/>
      <c r="K61" s="10"/>
      <c r="L61" s="10"/>
      <c r="AA61" s="141"/>
      <c r="AB61" s="141"/>
      <c r="AC61" s="141"/>
      <c r="AD61" s="141"/>
      <c r="AE61" s="141"/>
      <c r="AF61" s="141"/>
      <c r="AG61" s="141"/>
      <c r="AH61" s="141"/>
      <c r="AI61" s="141"/>
      <c r="AJ61" s="141"/>
    </row>
    <row r="62" spans="1:36" x14ac:dyDescent="0.25">
      <c r="A62" s="71"/>
      <c r="C62" s="57"/>
      <c r="D62" s="57"/>
      <c r="E62" s="57"/>
      <c r="F62" s="68"/>
      <c r="G62" s="57"/>
      <c r="H62" s="68"/>
      <c r="J62" s="57"/>
      <c r="K62" s="57"/>
      <c r="L62" s="57"/>
      <c r="AA62" s="141"/>
      <c r="AB62" s="141"/>
      <c r="AC62" s="141"/>
      <c r="AD62" s="141"/>
      <c r="AE62" s="141"/>
      <c r="AF62" s="141"/>
      <c r="AG62" s="141"/>
      <c r="AH62" s="141"/>
      <c r="AI62" s="141"/>
      <c r="AJ62" s="141"/>
    </row>
    <row r="63" spans="1:36" x14ac:dyDescent="0.25">
      <c r="AA63" s="141"/>
      <c r="AB63" s="141"/>
      <c r="AC63" s="141"/>
      <c r="AD63" s="141"/>
      <c r="AE63" s="141"/>
      <c r="AF63" s="141"/>
      <c r="AG63" s="141"/>
      <c r="AH63" s="141"/>
      <c r="AI63" s="141"/>
      <c r="AJ63" s="141"/>
    </row>
    <row r="64" spans="1:36" ht="38.25" customHeight="1" x14ac:dyDescent="0.25">
      <c r="A64" s="23" t="s">
        <v>126</v>
      </c>
      <c r="B64" s="125" t="s">
        <v>78</v>
      </c>
      <c r="C64" s="375" t="s">
        <v>50</v>
      </c>
      <c r="D64" s="376"/>
      <c r="E64" s="379" t="s">
        <v>51</v>
      </c>
      <c r="F64" s="380"/>
      <c r="G64" s="381" t="s">
        <v>52</v>
      </c>
      <c r="H64" s="382"/>
      <c r="I64" s="52" t="s">
        <v>62</v>
      </c>
      <c r="J64" s="115" t="s">
        <v>138</v>
      </c>
      <c r="L64" s="44" t="s">
        <v>4</v>
      </c>
      <c r="AA64" s="141"/>
      <c r="AB64" s="141"/>
      <c r="AC64" s="141"/>
      <c r="AD64" s="141"/>
      <c r="AE64" s="141"/>
      <c r="AF64" s="141"/>
      <c r="AG64" s="141"/>
      <c r="AH64" s="141"/>
      <c r="AI64" s="141"/>
      <c r="AJ64" s="141"/>
    </row>
    <row r="65" spans="1:36" ht="12.75" customHeight="1" x14ac:dyDescent="0.3">
      <c r="A65" s="88" t="s">
        <v>130</v>
      </c>
      <c r="B65" s="202" t="s">
        <v>238</v>
      </c>
      <c r="C65" s="35" t="s">
        <v>149</v>
      </c>
      <c r="D65" s="36" t="s">
        <v>150</v>
      </c>
      <c r="E65" s="39" t="s">
        <v>149</v>
      </c>
      <c r="F65" s="40" t="s">
        <v>150</v>
      </c>
      <c r="G65" s="37" t="s">
        <v>149</v>
      </c>
      <c r="H65" s="38" t="s">
        <v>150</v>
      </c>
      <c r="I65" s="53"/>
      <c r="J65" s="46" t="s">
        <v>46</v>
      </c>
      <c r="L65" s="45"/>
      <c r="AA65" s="141"/>
      <c r="AB65" s="141"/>
      <c r="AC65" s="141"/>
      <c r="AD65" s="141"/>
      <c r="AE65" s="141"/>
      <c r="AF65" s="141"/>
      <c r="AG65" s="141"/>
      <c r="AH65" s="141"/>
      <c r="AI65" s="141"/>
      <c r="AJ65" s="141"/>
    </row>
    <row r="66" spans="1:36" ht="12.75" customHeight="1" x14ac:dyDescent="0.25">
      <c r="A66" s="85" t="s">
        <v>127</v>
      </c>
      <c r="B66" s="124">
        <f>'Inmatning Rapportering'!F36</f>
        <v>0</v>
      </c>
      <c r="C66" s="229">
        <v>2.1422931270647008E-2</v>
      </c>
      <c r="D66" s="230">
        <v>0.116751269035533</v>
      </c>
      <c r="E66" s="229">
        <v>0</v>
      </c>
      <c r="F66" s="149"/>
      <c r="G66" s="224">
        <v>0</v>
      </c>
      <c r="H66" s="149"/>
      <c r="I66" s="25"/>
      <c r="J66" s="150">
        <f>0.136*B66</f>
        <v>0</v>
      </c>
      <c r="L66" s="19">
        <f t="shared" ref="L66:L75" si="5">B66*(C66+D66)</f>
        <v>0</v>
      </c>
      <c r="AA66" s="141"/>
      <c r="AB66" s="141"/>
      <c r="AC66" s="141"/>
      <c r="AD66" s="141"/>
      <c r="AE66" s="141"/>
      <c r="AF66" s="141"/>
      <c r="AG66" s="141"/>
      <c r="AH66" s="141"/>
      <c r="AI66" s="141"/>
      <c r="AJ66" s="141"/>
    </row>
    <row r="67" spans="1:36" ht="12.75" customHeight="1" x14ac:dyDescent="0.25">
      <c r="A67" s="85" t="s">
        <v>128</v>
      </c>
      <c r="B67" s="124">
        <f>'Inmatning Rapportering'!F37</f>
        <v>0</v>
      </c>
      <c r="C67" s="229">
        <v>1.5458302941891563E-2</v>
      </c>
      <c r="D67" s="230">
        <v>8.4245076586433265E-2</v>
      </c>
      <c r="E67" s="229">
        <v>0</v>
      </c>
      <c r="F67" s="149"/>
      <c r="G67" s="224">
        <v>0</v>
      </c>
      <c r="H67" s="149"/>
      <c r="I67" s="25"/>
      <c r="J67" s="150">
        <f t="shared" ref="J67:J75" si="6">0.136*B67</f>
        <v>0</v>
      </c>
      <c r="L67" s="19">
        <f t="shared" si="5"/>
        <v>0</v>
      </c>
      <c r="AA67" s="141"/>
      <c r="AB67" s="141"/>
      <c r="AC67" s="141"/>
      <c r="AD67" s="141"/>
      <c r="AE67" s="141"/>
      <c r="AF67" s="141"/>
      <c r="AG67" s="141"/>
      <c r="AH67" s="141"/>
      <c r="AI67" s="141"/>
      <c r="AJ67" s="141"/>
    </row>
    <row r="68" spans="1:36" ht="12.75" customHeight="1" x14ac:dyDescent="0.25">
      <c r="A68" s="85" t="s">
        <v>220</v>
      </c>
      <c r="B68" s="124">
        <f>'Inmatning Rapportering'!F38</f>
        <v>0</v>
      </c>
      <c r="C68" s="229">
        <v>2.4796224796224793E-2</v>
      </c>
      <c r="D68" s="230">
        <v>0.13513513513513514</v>
      </c>
      <c r="E68" s="229">
        <v>0</v>
      </c>
      <c r="F68" s="149"/>
      <c r="G68" s="224">
        <v>0</v>
      </c>
      <c r="H68" s="149"/>
      <c r="I68" s="25"/>
      <c r="J68" s="150">
        <f>0.136*B68</f>
        <v>0</v>
      </c>
      <c r="L68" s="19">
        <f t="shared" si="5"/>
        <v>0</v>
      </c>
      <c r="AA68" s="141"/>
      <c r="AB68" s="141"/>
      <c r="AC68" s="141"/>
      <c r="AD68" s="141"/>
      <c r="AE68" s="141"/>
      <c r="AF68" s="141"/>
      <c r="AG68" s="141"/>
      <c r="AH68" s="141"/>
      <c r="AI68" s="141"/>
      <c r="AJ68" s="141"/>
    </row>
    <row r="69" spans="1:36" ht="12.75" customHeight="1" x14ac:dyDescent="0.25">
      <c r="A69" s="85" t="s">
        <v>221</v>
      </c>
      <c r="B69" s="124">
        <f>'Inmatning Rapportering'!F39</f>
        <v>0</v>
      </c>
      <c r="C69" s="229">
        <v>2.2019047619047619E-2</v>
      </c>
      <c r="D69" s="230">
        <v>0.12</v>
      </c>
      <c r="E69" s="229">
        <v>0</v>
      </c>
      <c r="F69" s="149"/>
      <c r="G69" s="224">
        <v>0</v>
      </c>
      <c r="H69" s="149"/>
      <c r="I69" s="25"/>
      <c r="J69" s="150">
        <f t="shared" si="6"/>
        <v>0</v>
      </c>
      <c r="L69" s="19">
        <f>B69*(C69+D69)</f>
        <v>0</v>
      </c>
      <c r="AA69" s="141"/>
      <c r="AB69" s="141"/>
      <c r="AC69" s="141"/>
      <c r="AD69" s="141"/>
      <c r="AE69" s="141"/>
      <c r="AF69" s="141"/>
      <c r="AG69" s="141"/>
      <c r="AH69" s="141"/>
      <c r="AI69" s="141"/>
      <c r="AJ69" s="141"/>
    </row>
    <row r="70" spans="1:36" ht="12.75" customHeight="1" x14ac:dyDescent="0.25">
      <c r="A70" s="85" t="s">
        <v>129</v>
      </c>
      <c r="B70" s="124">
        <f>'Inmatning Rapportering'!F40</f>
        <v>0</v>
      </c>
      <c r="C70" s="229">
        <v>4.74362561319083E-2</v>
      </c>
      <c r="D70" s="230">
        <v>0.25851938895417154</v>
      </c>
      <c r="E70" s="229">
        <v>0</v>
      </c>
      <c r="F70" s="149"/>
      <c r="G70" s="224">
        <v>0</v>
      </c>
      <c r="H70" s="149"/>
      <c r="I70" s="25"/>
      <c r="J70" s="150">
        <f t="shared" si="6"/>
        <v>0</v>
      </c>
      <c r="L70" s="19">
        <f t="shared" si="5"/>
        <v>0</v>
      </c>
      <c r="AA70" s="141"/>
      <c r="AB70" s="141"/>
      <c r="AC70" s="141"/>
      <c r="AD70" s="141"/>
      <c r="AE70" s="141"/>
      <c r="AF70" s="141"/>
      <c r="AG70" s="141"/>
      <c r="AH70" s="141"/>
      <c r="AI70" s="141"/>
      <c r="AJ70" s="141"/>
    </row>
    <row r="71" spans="1:36" ht="12.75" customHeight="1" x14ac:dyDescent="0.25">
      <c r="A71" s="85" t="s">
        <v>131</v>
      </c>
      <c r="B71" s="124">
        <f>'Inmatning Rapportering'!F41</f>
        <v>0</v>
      </c>
      <c r="C71" s="229">
        <v>1.9524278676988038E-2</v>
      </c>
      <c r="D71" s="230">
        <v>0.10640394088669951</v>
      </c>
      <c r="E71" s="229">
        <v>0</v>
      </c>
      <c r="F71" s="149"/>
      <c r="G71" s="224">
        <v>0</v>
      </c>
      <c r="H71" s="149"/>
      <c r="I71" s="25"/>
      <c r="J71" s="150">
        <f t="shared" si="6"/>
        <v>0</v>
      </c>
      <c r="L71" s="19">
        <f>B71*(C71+D71)</f>
        <v>0</v>
      </c>
      <c r="AA71" s="141"/>
      <c r="AB71" s="141"/>
      <c r="AC71" s="141"/>
      <c r="AD71" s="141"/>
      <c r="AE71" s="141"/>
      <c r="AF71" s="141"/>
      <c r="AG71" s="141"/>
      <c r="AH71" s="141"/>
      <c r="AI71" s="141"/>
      <c r="AJ71" s="141"/>
    </row>
    <row r="72" spans="1:36" ht="12.75" customHeight="1" x14ac:dyDescent="0.25">
      <c r="A72" s="85" t="s">
        <v>132</v>
      </c>
      <c r="B72" s="124">
        <f>'Inmatning Rapportering'!F42</f>
        <v>0</v>
      </c>
      <c r="C72" s="229">
        <v>2.0733566496278361E-2</v>
      </c>
      <c r="D72" s="230">
        <v>0.11299435028248588</v>
      </c>
      <c r="E72" s="229">
        <v>0</v>
      </c>
      <c r="F72" s="149"/>
      <c r="G72" s="224">
        <v>0</v>
      </c>
      <c r="H72" s="149"/>
      <c r="I72" s="25"/>
      <c r="J72" s="150">
        <f t="shared" si="6"/>
        <v>0</v>
      </c>
      <c r="L72" s="19">
        <f t="shared" si="5"/>
        <v>0</v>
      </c>
      <c r="AA72" s="141"/>
      <c r="AB72" s="141"/>
      <c r="AC72" s="141"/>
      <c r="AD72" s="141"/>
      <c r="AE72" s="141"/>
      <c r="AF72" s="141"/>
      <c r="AG72" s="141"/>
      <c r="AH72" s="141"/>
      <c r="AI72" s="141"/>
      <c r="AJ72" s="141"/>
    </row>
    <row r="73" spans="1:36" ht="12.75" customHeight="1" x14ac:dyDescent="0.25">
      <c r="A73" s="85" t="s">
        <v>133</v>
      </c>
      <c r="B73" s="124">
        <f>'Inmatning Rapportering'!F43</f>
        <v>0</v>
      </c>
      <c r="C73" s="229">
        <v>2.0328566800870009E-2</v>
      </c>
      <c r="D73" s="230">
        <v>0.11078717201166181</v>
      </c>
      <c r="E73" s="229">
        <v>0</v>
      </c>
      <c r="F73" s="149"/>
      <c r="G73" s="224">
        <v>0</v>
      </c>
      <c r="H73" s="149"/>
      <c r="I73" s="25"/>
      <c r="J73" s="150">
        <f t="shared" si="6"/>
        <v>0</v>
      </c>
      <c r="L73" s="19">
        <f t="shared" si="5"/>
        <v>0</v>
      </c>
      <c r="AA73" s="141"/>
      <c r="AB73" s="141"/>
      <c r="AC73" s="141"/>
      <c r="AD73" s="141"/>
      <c r="AE73" s="141"/>
      <c r="AF73" s="141"/>
      <c r="AG73" s="141"/>
      <c r="AH73" s="141"/>
      <c r="AI73" s="141"/>
      <c r="AJ73" s="141"/>
    </row>
    <row r="74" spans="1:36" ht="12.75" customHeight="1" x14ac:dyDescent="0.25">
      <c r="A74" s="85" t="s">
        <v>134</v>
      </c>
      <c r="B74" s="124">
        <f>'Inmatning Rapportering'!F44</f>
        <v>0</v>
      </c>
      <c r="C74" s="229">
        <v>2.332235573357069E-2</v>
      </c>
      <c r="D74" s="230">
        <v>0.12710280373831775</v>
      </c>
      <c r="E74" s="229">
        <v>0</v>
      </c>
      <c r="F74" s="149"/>
      <c r="G74" s="224">
        <v>0</v>
      </c>
      <c r="H74" s="149"/>
      <c r="I74" s="25"/>
      <c r="J74" s="150">
        <f t="shared" si="6"/>
        <v>0</v>
      </c>
      <c r="L74" s="19">
        <f t="shared" si="5"/>
        <v>0</v>
      </c>
      <c r="AA74" s="141"/>
      <c r="AB74" s="141"/>
      <c r="AC74" s="141"/>
      <c r="AD74" s="141"/>
      <c r="AE74" s="141"/>
      <c r="AF74" s="141"/>
      <c r="AG74" s="141"/>
      <c r="AH74" s="141"/>
      <c r="AI74" s="141"/>
      <c r="AJ74" s="141"/>
    </row>
    <row r="75" spans="1:36" ht="12.75" customHeight="1" x14ac:dyDescent="0.25">
      <c r="A75" s="85" t="s">
        <v>185</v>
      </c>
      <c r="B75" s="124">
        <f>'Inmatning Rapportering'!F45</f>
        <v>0</v>
      </c>
      <c r="C75" s="229">
        <v>2.1286782307663975E-2</v>
      </c>
      <c r="D75" s="230">
        <v>0.11600928074245939</v>
      </c>
      <c r="E75" s="229">
        <v>0</v>
      </c>
      <c r="F75" s="149"/>
      <c r="G75" s="224">
        <v>0</v>
      </c>
      <c r="H75" s="149"/>
      <c r="I75" s="25"/>
      <c r="J75" s="150">
        <f t="shared" si="6"/>
        <v>0</v>
      </c>
      <c r="L75" s="19">
        <f t="shared" si="5"/>
        <v>0</v>
      </c>
      <c r="AA75" s="141"/>
      <c r="AB75" s="141"/>
      <c r="AC75" s="141"/>
      <c r="AD75" s="141"/>
      <c r="AE75" s="141"/>
      <c r="AF75" s="141"/>
      <c r="AG75" s="141"/>
      <c r="AH75" s="141"/>
      <c r="AI75" s="141"/>
      <c r="AJ75" s="141"/>
    </row>
    <row r="76" spans="1:36" ht="12.75" customHeight="1" x14ac:dyDescent="0.25">
      <c r="A76" s="85"/>
      <c r="B76" s="124"/>
      <c r="C76" s="148"/>
      <c r="D76" s="149"/>
      <c r="E76" s="148"/>
      <c r="F76" s="149"/>
      <c r="G76" s="146"/>
      <c r="H76" s="149"/>
      <c r="I76" s="25"/>
      <c r="J76" s="150"/>
      <c r="L76" s="19"/>
      <c r="AA76" s="141"/>
      <c r="AB76" s="141"/>
      <c r="AC76" s="141"/>
      <c r="AD76" s="141"/>
      <c r="AE76" s="141"/>
      <c r="AF76" s="141"/>
      <c r="AG76" s="141"/>
      <c r="AH76" s="141"/>
      <c r="AI76" s="141"/>
      <c r="AJ76" s="141"/>
    </row>
    <row r="77" spans="1:36" x14ac:dyDescent="0.25">
      <c r="A77" s="85" t="s">
        <v>212</v>
      </c>
      <c r="B77" s="124">
        <f>'Inmatning Rapportering'!F46</f>
        <v>0</v>
      </c>
      <c r="C77" s="148"/>
      <c r="D77" s="230">
        <v>0.129</v>
      </c>
      <c r="E77" s="148"/>
      <c r="F77" s="147"/>
      <c r="G77" s="146"/>
      <c r="H77" s="147"/>
      <c r="I77" s="25"/>
      <c r="J77" s="150">
        <f>0.136*B77</f>
        <v>0</v>
      </c>
      <c r="L77" s="19">
        <f>B77*(C77+D77)</f>
        <v>0</v>
      </c>
      <c r="AA77" s="141"/>
      <c r="AB77" s="141"/>
      <c r="AC77" s="141"/>
      <c r="AD77" s="141"/>
      <c r="AE77" s="141"/>
      <c r="AF77" s="141"/>
      <c r="AG77" s="141"/>
      <c r="AH77" s="141"/>
      <c r="AI77" s="141"/>
      <c r="AJ77" s="141"/>
    </row>
    <row r="78" spans="1:36" x14ac:dyDescent="0.25">
      <c r="A78" s="85" t="s">
        <v>213</v>
      </c>
      <c r="B78" s="124">
        <f>'Inmatning Rapportering'!F47</f>
        <v>0</v>
      </c>
      <c r="C78" s="148"/>
      <c r="D78" s="230">
        <v>0.129</v>
      </c>
      <c r="E78" s="148"/>
      <c r="F78" s="147"/>
      <c r="G78" s="146"/>
      <c r="H78" s="147"/>
      <c r="I78" s="25"/>
      <c r="J78" s="150">
        <f>0.136*B78</f>
        <v>0</v>
      </c>
      <c r="L78" s="19">
        <f>B78*(C78+D78)</f>
        <v>0</v>
      </c>
      <c r="AA78" s="141"/>
      <c r="AB78" s="141"/>
      <c r="AC78" s="141"/>
      <c r="AD78" s="141"/>
      <c r="AE78" s="141"/>
      <c r="AF78" s="141"/>
      <c r="AG78" s="141"/>
      <c r="AH78" s="141"/>
      <c r="AI78" s="141"/>
      <c r="AJ78" s="141"/>
    </row>
    <row r="79" spans="1:36" x14ac:dyDescent="0.25">
      <c r="A79" s="85" t="s">
        <v>211</v>
      </c>
      <c r="B79" s="124">
        <f>'Inmatning Rapportering'!F48</f>
        <v>0</v>
      </c>
      <c r="C79" s="148"/>
      <c r="D79" s="230">
        <v>9.5000000000000001E-2</v>
      </c>
      <c r="E79" s="148"/>
      <c r="F79" s="147"/>
      <c r="G79" s="146"/>
      <c r="H79" s="147"/>
      <c r="I79" s="25"/>
      <c r="J79" s="150">
        <f>0.136*B79</f>
        <v>0</v>
      </c>
      <c r="L79" s="19">
        <f>B79*(C79+D79)</f>
        <v>0</v>
      </c>
      <c r="AA79" s="141"/>
      <c r="AB79" s="141"/>
      <c r="AC79" s="141"/>
      <c r="AD79" s="141"/>
      <c r="AE79" s="141"/>
      <c r="AF79" s="141"/>
      <c r="AG79" s="141"/>
      <c r="AH79" s="141"/>
      <c r="AI79" s="141"/>
      <c r="AJ79" s="141"/>
    </row>
    <row r="80" spans="1:36" x14ac:dyDescent="0.25">
      <c r="A80" s="85" t="s">
        <v>214</v>
      </c>
      <c r="B80" s="124">
        <f>'Inmatning Rapportering'!F49</f>
        <v>0</v>
      </c>
      <c r="C80" s="148"/>
      <c r="D80" s="230">
        <v>0.05</v>
      </c>
      <c r="E80" s="148"/>
      <c r="F80" s="147"/>
      <c r="G80" s="146"/>
      <c r="H80" s="147"/>
      <c r="I80" s="25"/>
      <c r="J80" s="150">
        <f>0.136*B80</f>
        <v>0</v>
      </c>
      <c r="L80" s="19">
        <f>B80*(C80+D80)</f>
        <v>0</v>
      </c>
      <c r="AA80" s="141"/>
      <c r="AB80" s="141"/>
      <c r="AC80" s="141"/>
      <c r="AD80" s="141"/>
      <c r="AE80" s="141"/>
      <c r="AF80" s="141"/>
      <c r="AG80" s="141"/>
      <c r="AH80" s="141"/>
      <c r="AI80" s="141"/>
      <c r="AJ80" s="141"/>
    </row>
    <row r="81" spans="1:36" x14ac:dyDescent="0.25">
      <c r="A81" s="85"/>
      <c r="B81" s="124"/>
      <c r="C81" s="148"/>
      <c r="D81" s="149"/>
      <c r="E81" s="148"/>
      <c r="F81" s="147"/>
      <c r="G81" s="146"/>
      <c r="H81" s="147"/>
      <c r="I81" s="25"/>
      <c r="J81" s="81"/>
      <c r="L81" s="19"/>
      <c r="AA81" s="141"/>
      <c r="AB81" s="141"/>
      <c r="AC81" s="141"/>
      <c r="AD81" s="141"/>
      <c r="AE81" s="141"/>
      <c r="AF81" s="141"/>
      <c r="AG81" s="141"/>
      <c r="AH81" s="141"/>
      <c r="AI81" s="141"/>
      <c r="AJ81" s="141"/>
    </row>
    <row r="82" spans="1:36" x14ac:dyDescent="0.25">
      <c r="A82" s="85" t="s">
        <v>210</v>
      </c>
      <c r="B82" s="124">
        <f>'Inmatning Rapportering'!F50</f>
        <v>0</v>
      </c>
      <c r="C82" s="148"/>
      <c r="D82" s="149"/>
      <c r="E82" s="148"/>
      <c r="F82" s="147"/>
      <c r="G82" s="146"/>
      <c r="H82" s="147"/>
      <c r="I82" s="25"/>
      <c r="J82" s="81">
        <f>0.136*B82</f>
        <v>0</v>
      </c>
      <c r="L82" s="19"/>
      <c r="AA82" s="141"/>
      <c r="AB82" s="141"/>
      <c r="AC82" s="141"/>
      <c r="AD82" s="141"/>
      <c r="AE82" s="141"/>
      <c r="AF82" s="141"/>
      <c r="AG82" s="141"/>
      <c r="AH82" s="141"/>
      <c r="AI82" s="141"/>
      <c r="AJ82" s="141"/>
    </row>
    <row r="83" spans="1:36" ht="13" x14ac:dyDescent="0.3">
      <c r="A83" s="105" t="s">
        <v>136</v>
      </c>
      <c r="B83" s="104"/>
      <c r="C83" s="101"/>
      <c r="D83" s="102"/>
      <c r="E83" s="101"/>
      <c r="F83" s="106"/>
      <c r="G83" s="103"/>
      <c r="H83" s="106"/>
      <c r="I83" s="107"/>
      <c r="J83" s="111"/>
      <c r="K83" s="111"/>
      <c r="L83" s="111"/>
    </row>
    <row r="84" spans="1:36" ht="13" x14ac:dyDescent="0.3">
      <c r="A84" s="32"/>
      <c r="J84" s="1"/>
      <c r="K84" s="1"/>
      <c r="L84" s="1"/>
    </row>
    <row r="85" spans="1:36" x14ac:dyDescent="0.25">
      <c r="A85" s="32"/>
    </row>
  </sheetData>
  <mergeCells count="12">
    <mergeCell ref="C1:D1"/>
    <mergeCell ref="E1:F1"/>
    <mergeCell ref="G1:H1"/>
    <mergeCell ref="C64:D64"/>
    <mergeCell ref="E64:F64"/>
    <mergeCell ref="G64:H64"/>
    <mergeCell ref="C36:D36"/>
    <mergeCell ref="E36:F36"/>
    <mergeCell ref="G36:H36"/>
    <mergeCell ref="C50:D50"/>
    <mergeCell ref="E50:F50"/>
    <mergeCell ref="G50:H5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91555A3A3BF34391EBA35D0A4D7A24" ma:contentTypeVersion="13" ma:contentTypeDescription="Create a new document." ma:contentTypeScope="" ma:versionID="52d374e3576b9b143aeab2ed2032bac0">
  <xsd:schema xmlns:xsd="http://www.w3.org/2001/XMLSchema" xmlns:xs="http://www.w3.org/2001/XMLSchema" xmlns:p="http://schemas.microsoft.com/office/2006/metadata/properties" xmlns:ns3="4d330d8d-8b9b-4e03-b413-056555ceff3c" xmlns:ns4="f9c0e277-44de-41c0-9103-cc4f180c100d" targetNamespace="http://schemas.microsoft.com/office/2006/metadata/properties" ma:root="true" ma:fieldsID="200204b87f03b80fe2072da23cf09f33" ns3:_="" ns4:_="">
    <xsd:import namespace="4d330d8d-8b9b-4e03-b413-056555ceff3c"/>
    <xsd:import namespace="f9c0e277-44de-41c0-9103-cc4f180c10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0d8d-8b9b-4e03-b413-056555ceff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c0e277-44de-41c0-9103-cc4f180c10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3EFC2-B2AC-4FBD-A6DB-BC13345393ED}">
  <ds:schemaRefs>
    <ds:schemaRef ds:uri="http://schemas.microsoft.com/sharepoint/v3/contenttype/forms"/>
  </ds:schemaRefs>
</ds:datastoreItem>
</file>

<file path=customXml/itemProps2.xml><?xml version="1.0" encoding="utf-8"?>
<ds:datastoreItem xmlns:ds="http://schemas.openxmlformats.org/officeDocument/2006/customXml" ds:itemID="{660A170E-C02E-4136-95E1-9246A515E22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B7E5CC7-836D-4EBD-879B-9CD47170B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0d8d-8b9b-4e03-b413-056555ceff3c"/>
    <ds:schemaRef ds:uri="f9c0e277-44de-41c0-9103-cc4f180c1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Inledning</vt:lpstr>
      <vt:lpstr>Inmatning Rapportering</vt:lpstr>
      <vt:lpstr>Inmatning Väg spec fordonsinfo</vt:lpstr>
      <vt:lpstr>Skoter,Helikopter,Flyg</vt:lpstr>
      <vt:lpstr>Väg drivmedelsåtgång</vt:lpstr>
      <vt:lpstr>Väg körsträcka</vt:lpstr>
      <vt:lpstr>Väg Taxi</vt:lpstr>
      <vt:lpstr>Spårtrafik</vt:lpstr>
      <vt:lpstr>Buss, flyg, sjöfart</vt:lpstr>
      <vt:lpstr>Arbetsmaskiner körtid</vt:lpstr>
      <vt:lpstr>GWP faktorer</vt:lpstr>
    </vt:vector>
  </TitlesOfParts>
  <Company>Naturvårdsverket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Lagerberg, Lotta</cp:lastModifiedBy>
  <cp:lastPrinted>2010-10-06T12:20:47Z</cp:lastPrinted>
  <dcterms:created xsi:type="dcterms:W3CDTF">2007-11-13T10:05:12Z</dcterms:created>
  <dcterms:modified xsi:type="dcterms:W3CDTF">2025-01-22T13:50:10Z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0x010100D191555A3A3BF34391EBA35D0A4D7A24</vt:lpwstr>
  </property>
</Properties>
</file>